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emtowncouncil.sharepoint.com/sites/SharedData/Shared Documents/MEETINGS/Committees/Committees meetings/Finance and Corporate Governance/2023/Jan/"/>
    </mc:Choice>
  </mc:AlternateContent>
  <xr:revisionPtr revIDLastSave="156" documentId="8_{CC3DE6D4-3C62-4236-849D-FECFF5C8AEF8}" xr6:coauthVersionLast="47" xr6:coauthVersionMax="47" xr10:uidLastSave="{8C2959A1-99CD-4BEC-B0C3-F7F1BC3C072F}"/>
  <bookViews>
    <workbookView xWindow="-120" yWindow="-120" windowWidth="19440" windowHeight="15000" xr2:uid="{2202F72C-5ADF-4C92-AE2C-38507B247DC3}"/>
  </bookViews>
  <sheets>
    <sheet name="Sheet1" sheetId="1" r:id="rId1"/>
    <sheet name="Sheet2" sheetId="2" r:id="rId2"/>
  </sheets>
  <definedNames>
    <definedName name="_xlnm.Print_Titles" localSheetId="0">Sheet1!$A:$E,Sheet1!$4:$5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9" i="1" l="1"/>
  <c r="D129" i="1"/>
  <c r="D87" i="1"/>
  <c r="E56" i="1" l="1"/>
  <c r="E6" i="2"/>
  <c r="E7" i="2"/>
  <c r="E8" i="2"/>
  <c r="E9" i="2"/>
  <c r="E11" i="2"/>
  <c r="E13" i="2"/>
  <c r="E14" i="2"/>
  <c r="E15" i="2"/>
  <c r="E16" i="2"/>
  <c r="E17" i="2"/>
  <c r="E18" i="2"/>
  <c r="D19" i="2"/>
  <c r="B19" i="2"/>
  <c r="E19" i="2"/>
  <c r="E5" i="2"/>
  <c r="C19" i="2"/>
  <c r="C78" i="1"/>
  <c r="B125" i="1"/>
  <c r="B127" i="1" s="1"/>
  <c r="B109" i="1"/>
  <c r="B82" i="1"/>
  <c r="B87" i="1"/>
  <c r="E87" i="1" s="1"/>
  <c r="B106" i="1"/>
  <c r="B101" i="1"/>
  <c r="B78" i="1"/>
  <c r="B53" i="1"/>
  <c r="B48" i="1"/>
  <c r="B44" i="1"/>
  <c r="B38" i="1"/>
  <c r="B24" i="1"/>
  <c r="B20" i="1"/>
  <c r="B12" i="1"/>
  <c r="E125" i="1"/>
  <c r="E119" i="1"/>
  <c r="E118" i="1"/>
  <c r="E116" i="1"/>
  <c r="E115" i="1"/>
  <c r="E114" i="1"/>
  <c r="D109" i="1"/>
  <c r="D82" i="1"/>
  <c r="E82" i="1" s="1"/>
  <c r="D106" i="1"/>
  <c r="E106" i="1" s="1"/>
  <c r="D101" i="1"/>
  <c r="D78" i="1"/>
  <c r="D53" i="1"/>
  <c r="E53" i="1" s="1"/>
  <c r="D48" i="1"/>
  <c r="E48" i="1" s="1"/>
  <c r="D44" i="1"/>
  <c r="D38" i="1"/>
  <c r="D24" i="1"/>
  <c r="D20" i="1"/>
  <c r="D12" i="1"/>
  <c r="C109" i="1"/>
  <c r="C82" i="1"/>
  <c r="C87" i="1"/>
  <c r="C106" i="1"/>
  <c r="C101" i="1"/>
  <c r="C53" i="1"/>
  <c r="C48" i="1"/>
  <c r="C44" i="1"/>
  <c r="C38" i="1"/>
  <c r="C24" i="1"/>
  <c r="C20" i="1"/>
  <c r="C12" i="1"/>
  <c r="E108" i="1"/>
  <c r="E105" i="1"/>
  <c r="E104" i="1"/>
  <c r="E103" i="1"/>
  <c r="E99" i="1"/>
  <c r="E97" i="1"/>
  <c r="E96" i="1"/>
  <c r="E95" i="1"/>
  <c r="E94" i="1"/>
  <c r="E93" i="1"/>
  <c r="E92" i="1"/>
  <c r="E91" i="1"/>
  <c r="E90" i="1"/>
  <c r="E89" i="1"/>
  <c r="E86" i="1"/>
  <c r="E85" i="1"/>
  <c r="E84" i="1"/>
  <c r="E81" i="1"/>
  <c r="E80" i="1"/>
  <c r="E77" i="1"/>
  <c r="E76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2" i="1"/>
  <c r="E51" i="1"/>
  <c r="E47" i="1"/>
  <c r="E46" i="1"/>
  <c r="E43" i="1"/>
  <c r="E42" i="1"/>
  <c r="E41" i="1"/>
  <c r="E40" i="1"/>
  <c r="E36" i="1"/>
  <c r="E35" i="1"/>
  <c r="E34" i="1"/>
  <c r="E33" i="1"/>
  <c r="E32" i="1"/>
  <c r="E31" i="1"/>
  <c r="E30" i="1"/>
  <c r="E29" i="1"/>
  <c r="E28" i="1"/>
  <c r="E27" i="1"/>
  <c r="E26" i="1"/>
  <c r="E23" i="1"/>
  <c r="E22" i="1"/>
  <c r="E20" i="1"/>
  <c r="E18" i="1"/>
  <c r="E17" i="1"/>
  <c r="E16" i="1"/>
  <c r="E15" i="1"/>
  <c r="E14" i="1"/>
  <c r="E12" i="1"/>
  <c r="E11" i="1"/>
  <c r="E10" i="1"/>
  <c r="E9" i="1"/>
  <c r="E8" i="1"/>
  <c r="D111" i="1" l="1"/>
  <c r="E44" i="1"/>
  <c r="D54" i="1"/>
  <c r="C54" i="1"/>
  <c r="B54" i="1"/>
  <c r="B111" i="1"/>
  <c r="B128" i="1" s="1"/>
  <c r="E128" i="1" s="1"/>
  <c r="E78" i="1"/>
  <c r="C111" i="1"/>
  <c r="E38" i="1"/>
  <c r="E24" i="1"/>
  <c r="E101" i="1"/>
  <c r="E127" i="1"/>
  <c r="E109" i="1"/>
  <c r="E111" i="1" l="1"/>
  <c r="B129" i="1"/>
  <c r="E129" i="1" s="1"/>
  <c r="E54" i="1"/>
</calcChain>
</file>

<file path=xl/sharedStrings.xml><?xml version="1.0" encoding="utf-8"?>
<sst xmlns="http://schemas.openxmlformats.org/spreadsheetml/2006/main" count="172" uniqueCount="151">
  <si>
    <t xml:space="preserve"> Budget</t>
  </si>
  <si>
    <t>2022-23</t>
  </si>
  <si>
    <t>31.12.22</t>
  </si>
  <si>
    <t>31.3.23</t>
  </si>
  <si>
    <t>NET EXPENDITURE</t>
  </si>
  <si>
    <t>PUBLIC LIGHTING</t>
  </si>
  <si>
    <t>Loan Charges(PWLB)</t>
  </si>
  <si>
    <t>Energy</t>
  </si>
  <si>
    <t>Mtce</t>
  </si>
  <si>
    <t>Column Replacement</t>
  </si>
  <si>
    <t>Total</t>
  </si>
  <si>
    <t>BURIAL GROUNDS</t>
  </si>
  <si>
    <t>Rates</t>
  </si>
  <si>
    <t>Repairs and Maintenance</t>
  </si>
  <si>
    <t>Bin emptying in skips etc</t>
  </si>
  <si>
    <t>Gravedigging</t>
  </si>
  <si>
    <t>Contribution to Whitchurch Rd</t>
  </si>
  <si>
    <t>MSc</t>
  </si>
  <si>
    <t>ALLOTMENTS</t>
  </si>
  <si>
    <t>Water by meter</t>
  </si>
  <si>
    <t>Repairs &amp; Maintenance</t>
  </si>
  <si>
    <t>RECREATION</t>
  </si>
  <si>
    <t>WSSA</t>
  </si>
  <si>
    <t>Play Equip.</t>
  </si>
  <si>
    <t>Tree Works</t>
  </si>
  <si>
    <t>Inspections</t>
  </si>
  <si>
    <t>Recreation (Litter)</t>
  </si>
  <si>
    <t>skate ramp replacement</t>
  </si>
  <si>
    <t>Climate change works</t>
  </si>
  <si>
    <t>Old toilet block running costs</t>
  </si>
  <si>
    <t>Railings replacement</t>
  </si>
  <si>
    <t>White lining works</t>
  </si>
  <si>
    <t>PUBLIC TOILETS</t>
  </si>
  <si>
    <t>Toilet Cleaning</t>
  </si>
  <si>
    <t>Repairs</t>
  </si>
  <si>
    <t>Utilities</t>
  </si>
  <si>
    <t>Msc</t>
  </si>
  <si>
    <t>BUS SHELTERS</t>
  </si>
  <si>
    <t>Cleaning</t>
  </si>
  <si>
    <t>Repairs and maintenance</t>
  </si>
  <si>
    <t>MSc. Assets</t>
  </si>
  <si>
    <t>Floral Planters</t>
  </si>
  <si>
    <t>CCTV Scheme</t>
  </si>
  <si>
    <t xml:space="preserve">Total </t>
  </si>
  <si>
    <t>total rec budget</t>
  </si>
  <si>
    <t>ADMINISTRATION</t>
  </si>
  <si>
    <t>Postage &amp; Telephone</t>
  </si>
  <si>
    <t>Stat, books, etc</t>
  </si>
  <si>
    <t>Membership/ subs</t>
  </si>
  <si>
    <t>Audit</t>
  </si>
  <si>
    <t xml:space="preserve">Copier </t>
  </si>
  <si>
    <t>Chain of Office</t>
  </si>
  <si>
    <t>Mayors Allowance</t>
  </si>
  <si>
    <t>Mayors Hospitality</t>
  </si>
  <si>
    <t>Insurance</t>
  </si>
  <si>
    <t>Honours Boards</t>
  </si>
  <si>
    <t>Election Expenses</t>
  </si>
  <si>
    <t>Legal Fees</t>
  </si>
  <si>
    <t>Bank Charges</t>
  </si>
  <si>
    <t>Computer</t>
  </si>
  <si>
    <t>Townsman Certs</t>
  </si>
  <si>
    <t>Office/room hire</t>
  </si>
  <si>
    <t>Pat test</t>
  </si>
  <si>
    <t>Finance package</t>
  </si>
  <si>
    <t>Communication / website</t>
  </si>
  <si>
    <t>Flags</t>
  </si>
  <si>
    <t>Events</t>
  </si>
  <si>
    <t>CLLR TRAVEL EXPENSES</t>
  </si>
  <si>
    <t>Training Conferences</t>
  </si>
  <si>
    <t>Cllr Travel Expenses</t>
  </si>
  <si>
    <t>SALARY and WAGES</t>
  </si>
  <si>
    <t>Staff travel expenses</t>
  </si>
  <si>
    <t>Staff Training</t>
  </si>
  <si>
    <t>Salary NI, Pension &amp; Payroll</t>
  </si>
  <si>
    <t>CONTRIBUTIONS</t>
  </si>
  <si>
    <t>Millennium Green</t>
  </si>
  <si>
    <t>Youth Club</t>
  </si>
  <si>
    <t>Youth Services</t>
  </si>
  <si>
    <t>Christmas Lights</t>
  </si>
  <si>
    <t>Christmas Festival</t>
  </si>
  <si>
    <t>Remembrance Service</t>
  </si>
  <si>
    <t>Small Grants</t>
  </si>
  <si>
    <t>Town Promotion</t>
  </si>
  <si>
    <t>Wem Economic Forum</t>
  </si>
  <si>
    <t>Heads up</t>
  </si>
  <si>
    <t>Climate Change</t>
  </si>
  <si>
    <t>Jubilee</t>
  </si>
  <si>
    <t xml:space="preserve">SWIMMING POOL </t>
  </si>
  <si>
    <t>Contribution</t>
  </si>
  <si>
    <t>Insurance, misc.</t>
  </si>
  <si>
    <t>MISC</t>
  </si>
  <si>
    <t>Wem Town Hall</t>
  </si>
  <si>
    <t>Total Net expenditure</t>
  </si>
  <si>
    <t>NET INCOME</t>
  </si>
  <si>
    <t>Bank a/c Interest</t>
  </si>
  <si>
    <t>Allotment Rents</t>
  </si>
  <si>
    <t>Burial Fees</t>
  </si>
  <si>
    <t>Story of Wem</t>
  </si>
  <si>
    <t>Toilet income</t>
  </si>
  <si>
    <t>Neighbourhood Fund</t>
  </si>
  <si>
    <t>WEF</t>
  </si>
  <si>
    <t>msc</t>
  </si>
  <si>
    <t>contribution from reserves</t>
  </si>
  <si>
    <t>Total including  reserve</t>
  </si>
  <si>
    <t>Town Precept</t>
  </si>
  <si>
    <t>TOTAL NET INCOME</t>
  </si>
  <si>
    <t>%</t>
  </si>
  <si>
    <t>Agenda item 10b</t>
  </si>
  <si>
    <t>Expenditure</t>
  </si>
  <si>
    <t>Staff salaries</t>
  </si>
  <si>
    <t>2022/23 budget</t>
  </si>
  <si>
    <t>est to 31.3.23</t>
  </si>
  <si>
    <t xml:space="preserve">Town Clerk </t>
  </si>
  <si>
    <t xml:space="preserve">PA to Mayor and Clerk </t>
  </si>
  <si>
    <t xml:space="preserve">Groundsman </t>
  </si>
  <si>
    <t>Groundsman Overtime</t>
  </si>
  <si>
    <t>Litter Picker</t>
  </si>
  <si>
    <t>Litterpicker overtime</t>
  </si>
  <si>
    <t>Project Assistant</t>
  </si>
  <si>
    <t>Project assistant Overtime</t>
  </si>
  <si>
    <t xml:space="preserve">Msc staffing </t>
  </si>
  <si>
    <t>Employers NI</t>
  </si>
  <si>
    <t xml:space="preserve">Pensions </t>
  </si>
  <si>
    <t>Payroll Admin Fee</t>
  </si>
  <si>
    <t>Staff Travel</t>
  </si>
  <si>
    <t>Staff member</t>
  </si>
  <si>
    <t>2022-23 scales</t>
  </si>
  <si>
    <t xml:space="preserve"> Salaries 2022-23</t>
  </si>
  <si>
    <t>2023-24 Scales</t>
  </si>
  <si>
    <t xml:space="preserve">Inc. 4%  increase </t>
  </si>
  <si>
    <t>Susan Thornhill (15 hours)</t>
  </si>
  <si>
    <t xml:space="preserve">scale 6 </t>
  </si>
  <si>
    <t>£11.88/ hr</t>
  </si>
  <si>
    <t xml:space="preserve">John Ralphs </t>
  </si>
  <si>
    <t>scale 22</t>
  </si>
  <si>
    <t>Chris Martin (4 hours)</t>
  </si>
  <si>
    <t>scale 3</t>
  </si>
  <si>
    <t>Penny O’Hagan</t>
  </si>
  <si>
    <t>scale 41</t>
  </si>
  <si>
    <t>Amanda Roberts (10 hours)</t>
  </si>
  <si>
    <t>scale 19</t>
  </si>
  <si>
    <t xml:space="preserve">CONFIDENTIAL </t>
  </si>
  <si>
    <r>
      <t xml:space="preserve">Wem Town Council Staffing Report  Budget 2022 -23                              </t>
    </r>
    <r>
      <rPr>
        <b/>
        <sz val="12"/>
        <color theme="1"/>
        <rFont val="Calibri"/>
        <family val="2"/>
        <scheme val="minor"/>
      </rPr>
      <t xml:space="preserve">   </t>
    </r>
  </si>
  <si>
    <t>Estimation</t>
  </si>
  <si>
    <t>Actual</t>
  </si>
  <si>
    <t>Wem Town Council Budget Report to 31.12.22</t>
  </si>
  <si>
    <t>Msc items in blue relate to contract costs for grasscutting during Groundsman's</t>
  </si>
  <si>
    <t>sick leave</t>
  </si>
  <si>
    <t>Other items in blue are funded from or to be funded from earmarked reserves</t>
  </si>
  <si>
    <t>Agenda item 5a</t>
  </si>
  <si>
    <t>Total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</si>
</sst>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8" formatCode="&quot;£&quot;#,##0.00;[Red]\-&quot;£&quot;#,##0.00"/>
    <numFmt numFmtId="164" formatCode="&quot;£&quot;#,##0"/>
    <numFmt numFmtId="165" formatCode="&quot;£&quot;#,##0.0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2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1.5"/>
      <color theme="1"/>
      <name val="Arial"/>
      <family val="2"/>
    </font>
    <font>
      <sz val="11.5"/>
      <color theme="1"/>
      <name val="Arial"/>
      <family val="2"/>
    </font>
    <font>
      <b/>
      <u/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1.5"/>
      <color rgb="FFFF0000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b/>
      <sz val="11.5"/>
      <color rgb="FFFF0000"/>
      <name val="Arial"/>
      <family val="2"/>
    </font>
    <font>
      <b/>
      <sz val="11.5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4"/>
      <name val="Arial"/>
      <family val="2"/>
    </font>
    <font>
      <b/>
      <sz val="20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1.5"/>
      <color theme="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8" fillId="0" borderId="1" xfId="0" applyFont="1" applyBorder="1"/>
    <xf numFmtId="0" fontId="5" fillId="0" borderId="1" xfId="0" applyFont="1" applyBorder="1"/>
    <xf numFmtId="164" fontId="5" fillId="0" borderId="1" xfId="0" applyNumberFormat="1" applyFont="1" applyBorder="1"/>
    <xf numFmtId="0" fontId="4" fillId="0" borderId="1" xfId="0" applyFont="1" applyBorder="1"/>
    <xf numFmtId="164" fontId="9" fillId="0" borderId="1" xfId="0" applyNumberFormat="1" applyFont="1" applyBorder="1"/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1" fillId="0" borderId="2" xfId="0" applyFont="1" applyBorder="1"/>
    <xf numFmtId="0" fontId="5" fillId="0" borderId="2" xfId="0" applyFont="1" applyBorder="1"/>
    <xf numFmtId="0" fontId="4" fillId="0" borderId="2" xfId="0" applyFont="1" applyBorder="1"/>
    <xf numFmtId="0" fontId="9" fillId="0" borderId="2" xfId="0" applyFont="1" applyBorder="1"/>
    <xf numFmtId="0" fontId="12" fillId="0" borderId="0" xfId="0" applyFont="1"/>
    <xf numFmtId="164" fontId="10" fillId="0" borderId="1" xfId="0" applyNumberFormat="1" applyFont="1" applyBorder="1"/>
    <xf numFmtId="0" fontId="5" fillId="0" borderId="1" xfId="0" applyFont="1" applyBorder="1" applyAlignment="1">
      <alignment wrapText="1"/>
    </xf>
    <xf numFmtId="0" fontId="8" fillId="3" borderId="1" xfId="0" applyFont="1" applyFill="1" applyBorder="1"/>
    <xf numFmtId="164" fontId="5" fillId="3" borderId="1" xfId="0" applyNumberFormat="1" applyFont="1" applyFill="1" applyBorder="1"/>
    <xf numFmtId="0" fontId="10" fillId="0" borderId="2" xfId="0" applyFont="1" applyBorder="1"/>
    <xf numFmtId="0" fontId="13" fillId="0" borderId="2" xfId="0" applyFont="1" applyBorder="1"/>
    <xf numFmtId="164" fontId="14" fillId="0" borderId="1" xfId="0" applyNumberFormat="1" applyFont="1" applyBorder="1"/>
    <xf numFmtId="0" fontId="11" fillId="0" borderId="0" xfId="0" applyFont="1"/>
    <xf numFmtId="0" fontId="15" fillId="0" borderId="0" xfId="0" applyFont="1"/>
    <xf numFmtId="0" fontId="9" fillId="0" borderId="1" xfId="0" applyFont="1" applyBorder="1"/>
    <xf numFmtId="0" fontId="7" fillId="3" borderId="0" xfId="0" applyFont="1" applyFill="1"/>
    <xf numFmtId="0" fontId="16" fillId="3" borderId="0" xfId="0" applyFont="1" applyFill="1"/>
    <xf numFmtId="0" fontId="16" fillId="3" borderId="0" xfId="0" applyFont="1" applyFill="1" applyAlignment="1">
      <alignment horizontal="center" wrapText="1"/>
    </xf>
    <xf numFmtId="0" fontId="7" fillId="0" borderId="0" xfId="0" applyFont="1" applyAlignment="1">
      <alignment wrapText="1"/>
    </xf>
    <xf numFmtId="164" fontId="16" fillId="3" borderId="0" xfId="0" applyNumberFormat="1" applyFont="1" applyFill="1" applyAlignment="1">
      <alignment wrapText="1"/>
    </xf>
    <xf numFmtId="0" fontId="1" fillId="0" borderId="0" xfId="0" applyFont="1"/>
    <xf numFmtId="0" fontId="16" fillId="0" borderId="0" xfId="0" applyFont="1"/>
    <xf numFmtId="10" fontId="7" fillId="3" borderId="0" xfId="0" applyNumberFormat="1" applyFont="1" applyFill="1"/>
    <xf numFmtId="165" fontId="7" fillId="3" borderId="0" xfId="0" applyNumberFormat="1" applyFont="1" applyFill="1"/>
    <xf numFmtId="8" fontId="7" fillId="3" borderId="0" xfId="0" applyNumberFormat="1" applyFont="1" applyFill="1"/>
    <xf numFmtId="165" fontId="7" fillId="0" borderId="0" xfId="0" applyNumberFormat="1" applyFont="1"/>
    <xf numFmtId="164" fontId="7" fillId="0" borderId="0" xfId="0" applyNumberFormat="1" applyFont="1"/>
    <xf numFmtId="9" fontId="5" fillId="0" borderId="1" xfId="0" applyNumberFormat="1" applyFont="1" applyBorder="1"/>
    <xf numFmtId="164" fontId="9" fillId="3" borderId="1" xfId="0" applyNumberFormat="1" applyFont="1" applyFill="1" applyBorder="1"/>
    <xf numFmtId="0" fontId="5" fillId="3" borderId="0" xfId="0" applyFont="1" applyFill="1"/>
    <xf numFmtId="0" fontId="18" fillId="0" borderId="0" xfId="0" applyFont="1"/>
    <xf numFmtId="0" fontId="9" fillId="3" borderId="1" xfId="0" applyFont="1" applyFill="1" applyBorder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4" fillId="0" borderId="0" xfId="0" applyFont="1" applyAlignment="1">
      <alignment wrapText="1"/>
    </xf>
    <xf numFmtId="0" fontId="17" fillId="0" borderId="0" xfId="0" applyFont="1"/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164" fontId="18" fillId="0" borderId="0" xfId="0" applyNumberFormat="1" applyFont="1"/>
    <xf numFmtId="10" fontId="18" fillId="0" borderId="0" xfId="0" applyNumberFormat="1" applyFont="1"/>
    <xf numFmtId="164" fontId="18" fillId="0" borderId="0" xfId="0" applyNumberFormat="1" applyFont="1" applyAlignment="1">
      <alignment horizontal="right" wrapText="1"/>
    </xf>
    <xf numFmtId="164" fontId="18" fillId="0" borderId="0" xfId="0" applyNumberFormat="1" applyFont="1" applyAlignment="1">
      <alignment horizontal="right"/>
    </xf>
    <xf numFmtId="0" fontId="25" fillId="0" borderId="0" xfId="0" applyFont="1" applyAlignment="1">
      <alignment vertical="center"/>
    </xf>
    <xf numFmtId="164" fontId="25" fillId="0" borderId="0" xfId="0" applyNumberFormat="1" applyFont="1"/>
    <xf numFmtId="0" fontId="25" fillId="0" borderId="0" xfId="0" applyFont="1"/>
    <xf numFmtId="0" fontId="26" fillId="0" borderId="0" xfId="0" applyFont="1"/>
    <xf numFmtId="164" fontId="18" fillId="0" borderId="0" xfId="0" applyNumberFormat="1" applyFont="1" applyAlignment="1">
      <alignment wrapText="1"/>
    </xf>
    <xf numFmtId="0" fontId="27" fillId="0" borderId="0" xfId="0" applyFont="1" applyAlignment="1">
      <alignment vertical="center"/>
    </xf>
    <xf numFmtId="164" fontId="28" fillId="0" borderId="0" xfId="0" applyNumberFormat="1" applyFont="1"/>
    <xf numFmtId="164" fontId="27" fillId="0" borderId="0" xfId="0" applyNumberFormat="1" applyFont="1"/>
    <xf numFmtId="9" fontId="27" fillId="0" borderId="0" xfId="0" applyNumberFormat="1" applyFont="1"/>
    <xf numFmtId="0" fontId="27" fillId="0" borderId="0" xfId="0" applyFont="1"/>
    <xf numFmtId="9" fontId="0" fillId="0" borderId="0" xfId="0" applyNumberFormat="1"/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0" xfId="0" applyAlignment="1">
      <alignment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6" fontId="5" fillId="0" borderId="6" xfId="0" applyNumberFormat="1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6" fontId="5" fillId="0" borderId="7" xfId="0" applyNumberFormat="1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9" fontId="18" fillId="0" borderId="0" xfId="0" applyNumberFormat="1" applyFont="1" applyAlignment="1">
      <alignment horizontal="center"/>
    </xf>
    <xf numFmtId="164" fontId="13" fillId="0" borderId="1" xfId="0" applyNumberFormat="1" applyFont="1" applyBorder="1"/>
    <xf numFmtId="164" fontId="14" fillId="3" borderId="1" xfId="0" applyNumberFormat="1" applyFont="1" applyFill="1" applyBorder="1"/>
    <xf numFmtId="164" fontId="13" fillId="3" borderId="1" xfId="0" applyNumberFormat="1" applyFont="1" applyFill="1" applyBorder="1"/>
    <xf numFmtId="164" fontId="19" fillId="0" borderId="1" xfId="0" applyNumberFormat="1" applyFont="1" applyBorder="1"/>
    <xf numFmtId="164" fontId="4" fillId="0" borderId="1" xfId="0" applyNumberFormat="1" applyFont="1" applyBorder="1"/>
    <xf numFmtId="0" fontId="29" fillId="0" borderId="0" xfId="0" applyFont="1"/>
    <xf numFmtId="0" fontId="4" fillId="3" borderId="1" xfId="0" applyFont="1" applyFill="1" applyBorder="1" applyAlignment="1">
      <alignment horizontal="center"/>
    </xf>
    <xf numFmtId="0" fontId="29" fillId="3" borderId="0" xfId="0" applyFont="1" applyFill="1"/>
    <xf numFmtId="164" fontId="29" fillId="3" borderId="0" xfId="0" applyNumberFormat="1" applyFont="1" applyFill="1"/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6" fontId="5" fillId="0" borderId="7" xfId="0" applyNumberFormat="1" applyFont="1" applyBorder="1" applyAlignment="1">
      <alignment vertical="center" wrapText="1"/>
    </xf>
    <xf numFmtId="6" fontId="5" fillId="0" borderId="8" xfId="0" applyNumberFormat="1" applyFont="1" applyBorder="1" applyAlignment="1">
      <alignment vertical="center" wrapText="1"/>
    </xf>
    <xf numFmtId="6" fontId="5" fillId="0" borderId="5" xfId="0" applyNumberFormat="1" applyFont="1" applyBorder="1" applyAlignment="1">
      <alignment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0" fontId="18" fillId="0" borderId="0" xfId="0" applyNumberFormat="1" applyFont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EBAB9-350C-4784-A913-3E6F7AA0B523}">
  <dimension ref="A1:F138"/>
  <sheetViews>
    <sheetView tabSelected="1" topLeftCell="A100" workbookViewId="0">
      <selection activeCell="C128" sqref="C128:D128"/>
    </sheetView>
  </sheetViews>
  <sheetFormatPr defaultColWidth="9.140625" defaultRowHeight="15" x14ac:dyDescent="0.25"/>
  <cols>
    <col min="1" max="1" width="29.140625" style="6" customWidth="1"/>
    <col min="2" max="3" width="13.5703125" style="6" customWidth="1"/>
    <col min="4" max="4" width="12" customWidth="1"/>
    <col min="5" max="5" width="9.28515625" style="6" bestFit="1" customWidth="1"/>
    <col min="6" max="6" width="9.140625" style="6"/>
    <col min="7" max="7" width="9.28515625" style="6" bestFit="1" customWidth="1"/>
    <col min="8" max="16384" width="9.140625" style="6"/>
  </cols>
  <sheetData>
    <row r="1" spans="1:5" s="2" customFormat="1" ht="27" x14ac:dyDescent="0.35">
      <c r="A1" s="1" t="s">
        <v>145</v>
      </c>
    </row>
    <row r="2" spans="1:5" s="4" customFormat="1" ht="15.6" customHeight="1" x14ac:dyDescent="0.25">
      <c r="A2" s="3"/>
      <c r="E2" s="4" t="s">
        <v>149</v>
      </c>
    </row>
    <row r="3" spans="1:5" x14ac:dyDescent="0.25">
      <c r="A3" s="5"/>
    </row>
    <row r="4" spans="1:5" ht="15.75" x14ac:dyDescent="0.25">
      <c r="A4" s="7"/>
      <c r="B4" s="8" t="s">
        <v>0</v>
      </c>
      <c r="C4" s="8" t="s">
        <v>144</v>
      </c>
      <c r="D4" s="8" t="s">
        <v>143</v>
      </c>
      <c r="E4" s="8"/>
    </row>
    <row r="5" spans="1:5" ht="15.75" x14ac:dyDescent="0.25">
      <c r="A5" s="9"/>
      <c r="B5" s="8" t="s">
        <v>1</v>
      </c>
      <c r="C5" s="8" t="s">
        <v>2</v>
      </c>
      <c r="D5" s="8" t="s">
        <v>3</v>
      </c>
      <c r="E5" s="8" t="s">
        <v>106</v>
      </c>
    </row>
    <row r="6" spans="1:5" s="32" customFormat="1" ht="15.75" x14ac:dyDescent="0.25">
      <c r="A6" s="48" t="s">
        <v>4</v>
      </c>
      <c r="B6" s="89"/>
      <c r="C6" s="89"/>
      <c r="D6" s="89"/>
      <c r="E6" s="89"/>
    </row>
    <row r="7" spans="1:5" ht="15.75" x14ac:dyDescent="0.25">
      <c r="A7" s="10" t="s">
        <v>5</v>
      </c>
      <c r="B7" s="11"/>
      <c r="C7" s="11"/>
      <c r="D7" s="11"/>
      <c r="E7" s="11"/>
    </row>
    <row r="8" spans="1:5" x14ac:dyDescent="0.2">
      <c r="A8" s="11" t="s">
        <v>6</v>
      </c>
      <c r="B8" s="12">
        <v>4000</v>
      </c>
      <c r="C8" s="12">
        <v>1971</v>
      </c>
      <c r="D8" s="12">
        <v>3942</v>
      </c>
      <c r="E8" s="44">
        <f>SUM(D8/B8)</f>
        <v>0.98550000000000004</v>
      </c>
    </row>
    <row r="9" spans="1:5" x14ac:dyDescent="0.2">
      <c r="A9" s="11" t="s">
        <v>7</v>
      </c>
      <c r="B9" s="12">
        <v>7500</v>
      </c>
      <c r="C9" s="12">
        <v>3187</v>
      </c>
      <c r="D9" s="12">
        <v>6374</v>
      </c>
      <c r="E9" s="44">
        <f t="shared" ref="E9:E73" si="0">SUM(D9/B9)</f>
        <v>0.84986666666666666</v>
      </c>
    </row>
    <row r="10" spans="1:5" x14ac:dyDescent="0.2">
      <c r="A10" s="11" t="s">
        <v>8</v>
      </c>
      <c r="B10" s="12">
        <v>7000</v>
      </c>
      <c r="C10" s="12">
        <v>4129</v>
      </c>
      <c r="D10" s="12">
        <v>7000</v>
      </c>
      <c r="E10" s="44">
        <f t="shared" si="0"/>
        <v>1</v>
      </c>
    </row>
    <row r="11" spans="1:5" x14ac:dyDescent="0.2">
      <c r="A11" s="11" t="s">
        <v>9</v>
      </c>
      <c r="B11" s="12">
        <v>9000</v>
      </c>
      <c r="C11" s="12">
        <v>0</v>
      </c>
      <c r="D11" s="86">
        <v>42907</v>
      </c>
      <c r="E11" s="44">
        <f t="shared" si="0"/>
        <v>4.7674444444444442</v>
      </c>
    </row>
    <row r="12" spans="1:5" ht="15.75" x14ac:dyDescent="0.25">
      <c r="A12" s="13" t="s">
        <v>10</v>
      </c>
      <c r="B12" s="14">
        <f>SUM(B8:B11)</f>
        <v>27500</v>
      </c>
      <c r="C12" s="87">
        <f>SUM(C8:C11)</f>
        <v>9287</v>
      </c>
      <c r="D12" s="87">
        <f>SUM(D8:D11)</f>
        <v>60223</v>
      </c>
      <c r="E12" s="44">
        <f t="shared" si="0"/>
        <v>2.1899272727272727</v>
      </c>
    </row>
    <row r="13" spans="1:5" ht="15.75" x14ac:dyDescent="0.25">
      <c r="A13" s="10" t="s">
        <v>11</v>
      </c>
      <c r="B13" s="12"/>
      <c r="C13" s="12"/>
      <c r="D13" s="12"/>
      <c r="E13" s="44"/>
    </row>
    <row r="14" spans="1:5" x14ac:dyDescent="0.2">
      <c r="A14" s="15" t="s">
        <v>12</v>
      </c>
      <c r="B14" s="12">
        <v>100</v>
      </c>
      <c r="C14" s="12">
        <v>97</v>
      </c>
      <c r="D14" s="12">
        <v>97</v>
      </c>
      <c r="E14" s="44">
        <f t="shared" si="0"/>
        <v>0.97</v>
      </c>
    </row>
    <row r="15" spans="1:5" x14ac:dyDescent="0.2">
      <c r="A15" s="16" t="s">
        <v>13</v>
      </c>
      <c r="B15" s="12">
        <v>2500</v>
      </c>
      <c r="C15" s="12">
        <v>341</v>
      </c>
      <c r="D15" s="12">
        <v>2500</v>
      </c>
      <c r="E15" s="44">
        <f t="shared" si="0"/>
        <v>1</v>
      </c>
    </row>
    <row r="16" spans="1:5" x14ac:dyDescent="0.2">
      <c r="A16" s="16" t="s">
        <v>14</v>
      </c>
      <c r="B16" s="12">
        <v>2200</v>
      </c>
      <c r="C16" s="12">
        <v>340</v>
      </c>
      <c r="D16" s="12">
        <v>1200</v>
      </c>
      <c r="E16" s="44">
        <f t="shared" si="0"/>
        <v>0.54545454545454541</v>
      </c>
    </row>
    <row r="17" spans="1:6" x14ac:dyDescent="0.2">
      <c r="A17" s="16" t="s">
        <v>15</v>
      </c>
      <c r="B17" s="12">
        <v>2000</v>
      </c>
      <c r="C17" s="12">
        <v>4325</v>
      </c>
      <c r="D17" s="12">
        <v>5000</v>
      </c>
      <c r="E17" s="44">
        <f t="shared" si="0"/>
        <v>2.5</v>
      </c>
    </row>
    <row r="18" spans="1:6" x14ac:dyDescent="0.2">
      <c r="A18" s="11" t="s">
        <v>16</v>
      </c>
      <c r="B18" s="12">
        <v>2000</v>
      </c>
      <c r="C18" s="12">
        <v>2000</v>
      </c>
      <c r="D18" s="12">
        <v>2000</v>
      </c>
      <c r="E18" s="44">
        <f t="shared" si="0"/>
        <v>1</v>
      </c>
    </row>
    <row r="19" spans="1:6" x14ac:dyDescent="0.2">
      <c r="A19" s="11" t="s">
        <v>17</v>
      </c>
      <c r="B19" s="12"/>
      <c r="C19" s="12">
        <v>930</v>
      </c>
      <c r="D19" s="86">
        <v>930</v>
      </c>
      <c r="E19" s="44"/>
      <c r="F19" s="88"/>
    </row>
    <row r="20" spans="1:6" ht="15.75" x14ac:dyDescent="0.25">
      <c r="A20" s="13" t="s">
        <v>10</v>
      </c>
      <c r="B20" s="14">
        <f>SUM(B14:B18)</f>
        <v>8800</v>
      </c>
      <c r="C20" s="87">
        <f>SUM(C14:C19)</f>
        <v>8033</v>
      </c>
      <c r="D20" s="87">
        <f>SUM(D14:D19)</f>
        <v>11727</v>
      </c>
      <c r="E20" s="44">
        <f t="shared" si="0"/>
        <v>1.3326136363636363</v>
      </c>
    </row>
    <row r="21" spans="1:6" ht="15.75" x14ac:dyDescent="0.25">
      <c r="A21" s="10" t="s">
        <v>18</v>
      </c>
      <c r="B21" s="12"/>
      <c r="C21" s="12"/>
      <c r="D21" s="12"/>
      <c r="E21" s="44"/>
    </row>
    <row r="22" spans="1:6" x14ac:dyDescent="0.2">
      <c r="A22" s="11" t="s">
        <v>19</v>
      </c>
      <c r="B22" s="12">
        <v>400</v>
      </c>
      <c r="C22" s="12">
        <v>661</v>
      </c>
      <c r="D22" s="12">
        <v>700</v>
      </c>
      <c r="E22" s="44">
        <f t="shared" si="0"/>
        <v>1.75</v>
      </c>
    </row>
    <row r="23" spans="1:6" x14ac:dyDescent="0.2">
      <c r="A23" s="11" t="s">
        <v>20</v>
      </c>
      <c r="B23" s="12">
        <v>700</v>
      </c>
      <c r="C23" s="12"/>
      <c r="D23" s="12">
        <v>700</v>
      </c>
      <c r="E23" s="44">
        <f t="shared" si="0"/>
        <v>1</v>
      </c>
    </row>
    <row r="24" spans="1:6" ht="15.75" x14ac:dyDescent="0.25">
      <c r="A24" s="13" t="s">
        <v>10</v>
      </c>
      <c r="B24" s="14">
        <f>SUM(B22:B23)</f>
        <v>1100</v>
      </c>
      <c r="C24" s="87">
        <f>SUM(C22:C23)</f>
        <v>661</v>
      </c>
      <c r="D24" s="87">
        <f>SUM(D22:D23)</f>
        <v>1400</v>
      </c>
      <c r="E24" s="44">
        <f t="shared" si="0"/>
        <v>1.2727272727272727</v>
      </c>
    </row>
    <row r="25" spans="1:6" ht="15.75" x14ac:dyDescent="0.25">
      <c r="A25" s="10" t="s">
        <v>21</v>
      </c>
      <c r="B25" s="12"/>
      <c r="C25" s="12"/>
      <c r="D25" s="12"/>
      <c r="E25" s="44"/>
    </row>
    <row r="26" spans="1:6" x14ac:dyDescent="0.2">
      <c r="A26" s="17" t="s">
        <v>22</v>
      </c>
      <c r="B26" s="12">
        <v>19500</v>
      </c>
      <c r="C26" s="12">
        <v>19500</v>
      </c>
      <c r="D26" s="12">
        <v>19500</v>
      </c>
      <c r="E26" s="44">
        <f t="shared" si="0"/>
        <v>1</v>
      </c>
    </row>
    <row r="27" spans="1:6" x14ac:dyDescent="0.2">
      <c r="A27" s="11" t="s">
        <v>23</v>
      </c>
      <c r="B27" s="12">
        <v>3600</v>
      </c>
      <c r="C27" s="12">
        <v>923</v>
      </c>
      <c r="D27" s="12">
        <v>2000</v>
      </c>
      <c r="E27" s="44">
        <f t="shared" si="0"/>
        <v>0.55555555555555558</v>
      </c>
    </row>
    <row r="28" spans="1:6" x14ac:dyDescent="0.2">
      <c r="A28" s="11" t="s">
        <v>20</v>
      </c>
      <c r="B28" s="12">
        <v>5000</v>
      </c>
      <c r="C28" s="12">
        <v>2165</v>
      </c>
      <c r="D28" s="12">
        <v>5000</v>
      </c>
      <c r="E28" s="44">
        <f t="shared" si="0"/>
        <v>1</v>
      </c>
    </row>
    <row r="29" spans="1:6" x14ac:dyDescent="0.2">
      <c r="A29" s="11" t="s">
        <v>24</v>
      </c>
      <c r="B29" s="12">
        <v>2000</v>
      </c>
      <c r="C29" s="12">
        <v>385</v>
      </c>
      <c r="D29" s="12">
        <v>1000</v>
      </c>
      <c r="E29" s="44">
        <f t="shared" si="0"/>
        <v>0.5</v>
      </c>
    </row>
    <row r="30" spans="1:6" x14ac:dyDescent="0.2">
      <c r="A30" s="18" t="s">
        <v>25</v>
      </c>
      <c r="B30" s="12">
        <v>600</v>
      </c>
      <c r="C30" s="12">
        <v>560</v>
      </c>
      <c r="D30" s="12">
        <v>560</v>
      </c>
      <c r="E30" s="44">
        <f t="shared" si="0"/>
        <v>0.93333333333333335</v>
      </c>
    </row>
    <row r="31" spans="1:6" x14ac:dyDescent="0.2">
      <c r="A31" s="11" t="s">
        <v>26</v>
      </c>
      <c r="B31" s="12">
        <v>900</v>
      </c>
      <c r="C31" s="12">
        <v>548</v>
      </c>
      <c r="D31" s="12">
        <v>900</v>
      </c>
      <c r="E31" s="44">
        <f t="shared" si="0"/>
        <v>1</v>
      </c>
    </row>
    <row r="32" spans="1:6" x14ac:dyDescent="0.2">
      <c r="A32" s="18" t="s">
        <v>27</v>
      </c>
      <c r="B32" s="12">
        <v>2000</v>
      </c>
      <c r="C32" s="12">
        <v>0</v>
      </c>
      <c r="D32" s="12">
        <v>2000</v>
      </c>
      <c r="E32" s="44">
        <f t="shared" si="0"/>
        <v>1</v>
      </c>
    </row>
    <row r="33" spans="1:6" x14ac:dyDescent="0.2">
      <c r="A33" s="18" t="s">
        <v>28</v>
      </c>
      <c r="B33" s="12">
        <v>500</v>
      </c>
      <c r="C33" s="12">
        <v>0</v>
      </c>
      <c r="D33" s="12">
        <v>250</v>
      </c>
      <c r="E33" s="44">
        <f t="shared" si="0"/>
        <v>0.5</v>
      </c>
    </row>
    <row r="34" spans="1:6" x14ac:dyDescent="0.2">
      <c r="A34" s="18" t="s">
        <v>29</v>
      </c>
      <c r="B34" s="12">
        <v>5000</v>
      </c>
      <c r="C34" s="12">
        <v>16934</v>
      </c>
      <c r="D34" s="86">
        <v>21934</v>
      </c>
      <c r="E34" s="44">
        <f t="shared" si="0"/>
        <v>4.3868</v>
      </c>
    </row>
    <row r="35" spans="1:6" x14ac:dyDescent="0.2">
      <c r="A35" s="18" t="s">
        <v>30</v>
      </c>
      <c r="B35" s="12">
        <v>10000</v>
      </c>
      <c r="C35" s="12">
        <v>0</v>
      </c>
      <c r="D35" s="12">
        <v>10000</v>
      </c>
      <c r="E35" s="44">
        <f t="shared" si="0"/>
        <v>1</v>
      </c>
    </row>
    <row r="36" spans="1:6" x14ac:dyDescent="0.2">
      <c r="A36" s="18" t="s">
        <v>31</v>
      </c>
      <c r="B36" s="12">
        <v>1200</v>
      </c>
      <c r="C36" s="12">
        <v>1134</v>
      </c>
      <c r="D36" s="12">
        <v>1134</v>
      </c>
      <c r="E36" s="44">
        <f t="shared" si="0"/>
        <v>0.94499999999999995</v>
      </c>
    </row>
    <row r="37" spans="1:6" x14ac:dyDescent="0.2">
      <c r="A37" s="18" t="s">
        <v>17</v>
      </c>
      <c r="B37" s="12"/>
      <c r="C37" s="12">
        <v>2365</v>
      </c>
      <c r="D37" s="86">
        <v>2365</v>
      </c>
      <c r="E37" s="44"/>
      <c r="F37" s="88"/>
    </row>
    <row r="38" spans="1:6" ht="15.75" x14ac:dyDescent="0.25">
      <c r="A38" s="19" t="s">
        <v>10</v>
      </c>
      <c r="B38" s="14">
        <f>SUM(B26:B36)</f>
        <v>50300</v>
      </c>
      <c r="C38" s="83">
        <f>SUM(C26:C37)</f>
        <v>44514</v>
      </c>
      <c r="D38" s="83">
        <f>SUM(D26:D37)</f>
        <v>66643</v>
      </c>
      <c r="E38" s="44">
        <f t="shared" si="0"/>
        <v>1.3249105367793241</v>
      </c>
    </row>
    <row r="39" spans="1:6" ht="15.75" x14ac:dyDescent="0.25">
      <c r="A39" s="10" t="s">
        <v>32</v>
      </c>
      <c r="B39" s="12"/>
      <c r="C39" s="12"/>
      <c r="D39" s="12"/>
      <c r="E39" s="44"/>
    </row>
    <row r="40" spans="1:6" x14ac:dyDescent="0.2">
      <c r="A40" s="11" t="s">
        <v>33</v>
      </c>
      <c r="B40" s="12">
        <v>9800</v>
      </c>
      <c r="C40" s="12">
        <v>7463</v>
      </c>
      <c r="D40" s="12">
        <v>9800</v>
      </c>
      <c r="E40" s="44">
        <f t="shared" si="0"/>
        <v>1</v>
      </c>
    </row>
    <row r="41" spans="1:6" x14ac:dyDescent="0.2">
      <c r="A41" s="11" t="s">
        <v>34</v>
      </c>
      <c r="B41" s="12">
        <v>1000</v>
      </c>
      <c r="C41" s="12">
        <v>136</v>
      </c>
      <c r="D41" s="12">
        <v>600</v>
      </c>
      <c r="E41" s="44">
        <f t="shared" si="0"/>
        <v>0.6</v>
      </c>
    </row>
    <row r="42" spans="1:6" x14ac:dyDescent="0.2">
      <c r="A42" s="11" t="s">
        <v>35</v>
      </c>
      <c r="B42" s="12">
        <v>1300</v>
      </c>
      <c r="C42" s="12">
        <v>758</v>
      </c>
      <c r="D42" s="12">
        <v>1300</v>
      </c>
      <c r="E42" s="44">
        <f t="shared" si="0"/>
        <v>1</v>
      </c>
    </row>
    <row r="43" spans="1:6" x14ac:dyDescent="0.2">
      <c r="A43" s="11" t="s">
        <v>36</v>
      </c>
      <c r="B43" s="12">
        <v>500</v>
      </c>
      <c r="C43" s="12"/>
      <c r="D43" s="12">
        <v>500</v>
      </c>
      <c r="E43" s="44">
        <f t="shared" si="0"/>
        <v>1</v>
      </c>
    </row>
    <row r="44" spans="1:6" ht="15.75" x14ac:dyDescent="0.25">
      <c r="A44" s="13" t="s">
        <v>10</v>
      </c>
      <c r="B44" s="14">
        <f>SUM(B40:B43)</f>
        <v>12600</v>
      </c>
      <c r="C44" s="83">
        <f>SUM(C40:C43)</f>
        <v>8357</v>
      </c>
      <c r="D44" s="83">
        <f>SUM(D40:D43)</f>
        <v>12200</v>
      </c>
      <c r="E44" s="44">
        <f t="shared" si="0"/>
        <v>0.96825396825396826</v>
      </c>
    </row>
    <row r="45" spans="1:6" ht="15.75" x14ac:dyDescent="0.25">
      <c r="A45" s="10" t="s">
        <v>37</v>
      </c>
      <c r="B45" s="12"/>
      <c r="C45" s="12"/>
      <c r="D45" s="12"/>
      <c r="E45" s="44"/>
    </row>
    <row r="46" spans="1:6" x14ac:dyDescent="0.2">
      <c r="A46" s="11" t="s">
        <v>38</v>
      </c>
      <c r="B46" s="12">
        <v>800</v>
      </c>
      <c r="C46" s="12">
        <v>840</v>
      </c>
      <c r="D46" s="12">
        <v>1065</v>
      </c>
      <c r="E46" s="44">
        <f t="shared" si="0"/>
        <v>1.33125</v>
      </c>
    </row>
    <row r="47" spans="1:6" x14ac:dyDescent="0.2">
      <c r="A47" s="18" t="s">
        <v>39</v>
      </c>
      <c r="B47" s="12">
        <v>600</v>
      </c>
      <c r="C47" s="12"/>
      <c r="D47" s="12">
        <v>500</v>
      </c>
      <c r="E47" s="44">
        <f t="shared" si="0"/>
        <v>0.83333333333333337</v>
      </c>
    </row>
    <row r="48" spans="1:6" ht="15.75" x14ac:dyDescent="0.25">
      <c r="A48" s="19" t="s">
        <v>10</v>
      </c>
      <c r="B48" s="14">
        <f>SUM(B46:B47)</f>
        <v>1400</v>
      </c>
      <c r="C48" s="83">
        <f>SUM(C46:C47)</f>
        <v>840</v>
      </c>
      <c r="D48" s="83">
        <f>SUM(D46:D47)</f>
        <v>1565</v>
      </c>
      <c r="E48" s="44">
        <f t="shared" si="0"/>
        <v>1.1178571428571429</v>
      </c>
    </row>
    <row r="49" spans="1:5" ht="15.75" x14ac:dyDescent="0.25">
      <c r="A49" s="19"/>
      <c r="B49" s="14"/>
      <c r="C49" s="83"/>
      <c r="D49" s="83"/>
      <c r="E49" s="44"/>
    </row>
    <row r="50" spans="1:5" s="21" customFormat="1" ht="15.75" x14ac:dyDescent="0.25">
      <c r="A50" s="20" t="s">
        <v>40</v>
      </c>
      <c r="B50" s="14"/>
      <c r="C50" s="28"/>
      <c r="D50" s="28"/>
      <c r="E50" s="44"/>
    </row>
    <row r="51" spans="1:5" x14ac:dyDescent="0.2">
      <c r="A51" s="11" t="s">
        <v>41</v>
      </c>
      <c r="B51" s="22">
        <v>5000</v>
      </c>
      <c r="C51" s="12">
        <v>4318</v>
      </c>
      <c r="D51" s="12">
        <v>5000</v>
      </c>
      <c r="E51" s="44">
        <f t="shared" si="0"/>
        <v>1</v>
      </c>
    </row>
    <row r="52" spans="1:5" x14ac:dyDescent="0.2">
      <c r="A52" s="11" t="s">
        <v>42</v>
      </c>
      <c r="B52" s="22">
        <v>5000</v>
      </c>
      <c r="C52" s="12">
        <v>1734</v>
      </c>
      <c r="D52" s="12">
        <v>5000</v>
      </c>
      <c r="E52" s="44">
        <f t="shared" si="0"/>
        <v>1</v>
      </c>
    </row>
    <row r="53" spans="1:5" ht="15.75" x14ac:dyDescent="0.25">
      <c r="A53" s="13" t="s">
        <v>43</v>
      </c>
      <c r="B53" s="14">
        <f>SUM(B51:B52)</f>
        <v>10000</v>
      </c>
      <c r="C53" s="83">
        <f>SUM(C51:C52)</f>
        <v>6052</v>
      </c>
      <c r="D53" s="83">
        <f>SUM(D51:D52)</f>
        <v>10000</v>
      </c>
      <c r="E53" s="44">
        <f t="shared" si="0"/>
        <v>1</v>
      </c>
    </row>
    <row r="54" spans="1:5" ht="15.75" x14ac:dyDescent="0.25">
      <c r="A54" s="13" t="s">
        <v>44</v>
      </c>
      <c r="B54" s="14">
        <f>SUM(B53+B48+B44+B38+B24+B20+B12)</f>
        <v>111700</v>
      </c>
      <c r="C54" s="83">
        <f t="shared" ref="C54:D54" si="1">SUM(C53+C48+C44+C38+C24+C20+C12)</f>
        <v>77744</v>
      </c>
      <c r="D54" s="83">
        <f t="shared" si="1"/>
        <v>163758</v>
      </c>
      <c r="E54" s="44">
        <f t="shared" si="0"/>
        <v>1.4660519247985675</v>
      </c>
    </row>
    <row r="55" spans="1:5" ht="15.75" x14ac:dyDescent="0.25">
      <c r="A55" s="10" t="s">
        <v>45</v>
      </c>
      <c r="B55" s="11"/>
      <c r="C55" s="12"/>
      <c r="D55" s="12"/>
      <c r="E55" s="44"/>
    </row>
    <row r="56" spans="1:5" x14ac:dyDescent="0.2">
      <c r="A56" s="11" t="s">
        <v>46</v>
      </c>
      <c r="B56" s="22">
        <v>1500</v>
      </c>
      <c r="C56" s="12">
        <v>1181</v>
      </c>
      <c r="D56" s="12">
        <v>1800</v>
      </c>
      <c r="E56" s="44">
        <f>SUM(D56/B56)</f>
        <v>1.2</v>
      </c>
    </row>
    <row r="57" spans="1:5" x14ac:dyDescent="0.2">
      <c r="A57" s="11" t="s">
        <v>47</v>
      </c>
      <c r="B57" s="22">
        <v>400</v>
      </c>
      <c r="C57" s="12">
        <v>261</v>
      </c>
      <c r="D57" s="12">
        <v>400</v>
      </c>
      <c r="E57" s="44">
        <f t="shared" si="0"/>
        <v>1</v>
      </c>
    </row>
    <row r="58" spans="1:5" x14ac:dyDescent="0.2">
      <c r="A58" s="11" t="s">
        <v>48</v>
      </c>
      <c r="B58" s="22">
        <v>3500</v>
      </c>
      <c r="C58" s="12">
        <v>2979</v>
      </c>
      <c r="D58" s="12">
        <v>3500</v>
      </c>
      <c r="E58" s="44">
        <f t="shared" si="0"/>
        <v>1</v>
      </c>
    </row>
    <row r="59" spans="1:5" x14ac:dyDescent="0.2">
      <c r="A59" s="11" t="s">
        <v>49</v>
      </c>
      <c r="B59" s="22">
        <v>1600</v>
      </c>
      <c r="C59" s="12">
        <v>-521</v>
      </c>
      <c r="D59" s="12">
        <v>1600</v>
      </c>
      <c r="E59" s="44">
        <f t="shared" si="0"/>
        <v>1</v>
      </c>
    </row>
    <row r="60" spans="1:5" x14ac:dyDescent="0.2">
      <c r="A60" s="11" t="s">
        <v>50</v>
      </c>
      <c r="B60" s="22">
        <v>950</v>
      </c>
      <c r="C60" s="12">
        <v>355</v>
      </c>
      <c r="D60" s="12">
        <v>800</v>
      </c>
      <c r="E60" s="44">
        <f t="shared" si="0"/>
        <v>0.84210526315789469</v>
      </c>
    </row>
    <row r="61" spans="1:5" x14ac:dyDescent="0.2">
      <c r="A61" s="11" t="s">
        <v>51</v>
      </c>
      <c r="B61" s="22">
        <v>150</v>
      </c>
      <c r="C61" s="12">
        <v>388</v>
      </c>
      <c r="D61" s="12">
        <v>388</v>
      </c>
      <c r="E61" s="44">
        <f t="shared" si="0"/>
        <v>2.5866666666666664</v>
      </c>
    </row>
    <row r="62" spans="1:5" x14ac:dyDescent="0.2">
      <c r="A62" s="11" t="s">
        <v>52</v>
      </c>
      <c r="B62" s="22">
        <v>1500</v>
      </c>
      <c r="C62" s="12">
        <v>295</v>
      </c>
      <c r="D62" s="12">
        <v>1500</v>
      </c>
      <c r="E62" s="44">
        <f t="shared" si="0"/>
        <v>1</v>
      </c>
    </row>
    <row r="63" spans="1:5" x14ac:dyDescent="0.2">
      <c r="A63" s="11" t="s">
        <v>53</v>
      </c>
      <c r="B63" s="22">
        <v>750</v>
      </c>
      <c r="C63" s="12">
        <v>203</v>
      </c>
      <c r="D63" s="12">
        <v>500</v>
      </c>
      <c r="E63" s="44">
        <f t="shared" si="0"/>
        <v>0.66666666666666663</v>
      </c>
    </row>
    <row r="64" spans="1:5" x14ac:dyDescent="0.2">
      <c r="A64" s="11" t="s">
        <v>54</v>
      </c>
      <c r="B64" s="22">
        <v>1900</v>
      </c>
      <c r="C64" s="12">
        <v>1775</v>
      </c>
      <c r="D64" s="12">
        <v>1775</v>
      </c>
      <c r="E64" s="44">
        <f t="shared" si="0"/>
        <v>0.93421052631578949</v>
      </c>
    </row>
    <row r="65" spans="1:5" x14ac:dyDescent="0.2">
      <c r="A65" s="11" t="s">
        <v>55</v>
      </c>
      <c r="B65" s="22">
        <v>120</v>
      </c>
      <c r="C65" s="12">
        <v>55</v>
      </c>
      <c r="D65" s="12">
        <v>55</v>
      </c>
      <c r="E65" s="44">
        <f t="shared" si="0"/>
        <v>0.45833333333333331</v>
      </c>
    </row>
    <row r="66" spans="1:5" x14ac:dyDescent="0.2">
      <c r="A66" s="11" t="s">
        <v>56</v>
      </c>
      <c r="B66" s="22">
        <v>1000</v>
      </c>
      <c r="C66" s="12">
        <v>0</v>
      </c>
      <c r="D66" s="12">
        <v>1000</v>
      </c>
      <c r="E66" s="44">
        <f t="shared" si="0"/>
        <v>1</v>
      </c>
    </row>
    <row r="67" spans="1:5" x14ac:dyDescent="0.2">
      <c r="A67" s="11" t="s">
        <v>57</v>
      </c>
      <c r="B67" s="22">
        <v>1000</v>
      </c>
      <c r="C67" s="12">
        <v>0</v>
      </c>
      <c r="D67" s="12">
        <v>1000</v>
      </c>
      <c r="E67" s="44">
        <f t="shared" si="0"/>
        <v>1</v>
      </c>
    </row>
    <row r="68" spans="1:5" x14ac:dyDescent="0.2">
      <c r="A68" s="11" t="s">
        <v>58</v>
      </c>
      <c r="B68" s="22">
        <v>400</v>
      </c>
      <c r="C68" s="12">
        <v>448</v>
      </c>
      <c r="D68" s="12">
        <v>700</v>
      </c>
      <c r="E68" s="44">
        <f t="shared" si="0"/>
        <v>1.75</v>
      </c>
    </row>
    <row r="69" spans="1:5" x14ac:dyDescent="0.2">
      <c r="A69" s="11" t="s">
        <v>59</v>
      </c>
      <c r="B69" s="22">
        <v>1900</v>
      </c>
      <c r="C69" s="12">
        <v>825</v>
      </c>
      <c r="D69" s="12">
        <v>1200</v>
      </c>
      <c r="E69" s="44">
        <f t="shared" si="0"/>
        <v>0.63157894736842102</v>
      </c>
    </row>
    <row r="70" spans="1:5" x14ac:dyDescent="0.2">
      <c r="A70" s="11" t="s">
        <v>60</v>
      </c>
      <c r="B70" s="22">
        <v>100</v>
      </c>
      <c r="C70" s="12">
        <v>39</v>
      </c>
      <c r="D70" s="12">
        <v>39</v>
      </c>
      <c r="E70" s="44">
        <f t="shared" si="0"/>
        <v>0.39</v>
      </c>
    </row>
    <row r="71" spans="1:5" x14ac:dyDescent="0.2">
      <c r="A71" s="11" t="s">
        <v>61</v>
      </c>
      <c r="B71" s="22">
        <v>8000</v>
      </c>
      <c r="C71" s="12">
        <v>4575</v>
      </c>
      <c r="D71" s="12">
        <v>8000</v>
      </c>
      <c r="E71" s="44">
        <f t="shared" si="0"/>
        <v>1</v>
      </c>
    </row>
    <row r="72" spans="1:5" x14ac:dyDescent="0.2">
      <c r="A72" s="18" t="s">
        <v>62</v>
      </c>
      <c r="B72" s="22">
        <v>75</v>
      </c>
      <c r="C72" s="12"/>
      <c r="D72" s="12">
        <v>150</v>
      </c>
      <c r="E72" s="44">
        <f t="shared" si="0"/>
        <v>2</v>
      </c>
    </row>
    <row r="73" spans="1:5" x14ac:dyDescent="0.2">
      <c r="A73" s="11" t="s">
        <v>63</v>
      </c>
      <c r="B73" s="22">
        <v>1000</v>
      </c>
      <c r="C73" s="12"/>
      <c r="D73" s="12">
        <v>1000</v>
      </c>
      <c r="E73" s="44">
        <f t="shared" si="0"/>
        <v>1</v>
      </c>
    </row>
    <row r="74" spans="1:5" x14ac:dyDescent="0.2">
      <c r="A74" s="23" t="s">
        <v>64</v>
      </c>
      <c r="B74" s="22">
        <v>600</v>
      </c>
      <c r="C74" s="12">
        <v>451</v>
      </c>
      <c r="D74" s="12">
        <v>475</v>
      </c>
      <c r="E74" s="44">
        <f t="shared" ref="E74:E129" si="2">SUM(D74/B74)</f>
        <v>0.79166666666666663</v>
      </c>
    </row>
    <row r="75" spans="1:5" x14ac:dyDescent="0.2">
      <c r="A75" s="11" t="s">
        <v>65</v>
      </c>
      <c r="B75" s="22">
        <v>0</v>
      </c>
      <c r="C75" s="12">
        <v>7</v>
      </c>
      <c r="D75" s="12">
        <v>7</v>
      </c>
      <c r="E75" s="44"/>
    </row>
    <row r="76" spans="1:5" x14ac:dyDescent="0.2">
      <c r="A76" s="18" t="s">
        <v>66</v>
      </c>
      <c r="B76" s="22">
        <v>500</v>
      </c>
      <c r="C76" s="12">
        <v>136</v>
      </c>
      <c r="D76" s="12">
        <v>200</v>
      </c>
      <c r="E76" s="44">
        <f t="shared" si="2"/>
        <v>0.4</v>
      </c>
    </row>
    <row r="77" spans="1:5" x14ac:dyDescent="0.2">
      <c r="A77" s="18" t="s">
        <v>36</v>
      </c>
      <c r="B77" s="22">
        <v>150</v>
      </c>
      <c r="C77" s="12">
        <v>27</v>
      </c>
      <c r="D77" s="12">
        <v>100</v>
      </c>
      <c r="E77" s="44">
        <f t="shared" si="2"/>
        <v>0.66666666666666663</v>
      </c>
    </row>
    <row r="78" spans="1:5" ht="15.75" x14ac:dyDescent="0.25">
      <c r="A78" s="13" t="s">
        <v>10</v>
      </c>
      <c r="B78" s="14">
        <f>SUM(B56:B77)</f>
        <v>27095</v>
      </c>
      <c r="C78" s="83">
        <f>SUM(C56:C77)</f>
        <v>13479</v>
      </c>
      <c r="D78" s="83">
        <f>SUM(D56:D77)</f>
        <v>26189</v>
      </c>
      <c r="E78" s="44">
        <f t="shared" si="2"/>
        <v>0.96656209632773571</v>
      </c>
    </row>
    <row r="79" spans="1:5" ht="15.75" x14ac:dyDescent="0.25">
      <c r="A79" s="10" t="s">
        <v>67</v>
      </c>
      <c r="B79" s="12"/>
      <c r="C79" s="12"/>
      <c r="D79" s="12"/>
      <c r="E79" s="44"/>
    </row>
    <row r="80" spans="1:5" x14ac:dyDescent="0.2">
      <c r="A80" s="11" t="s">
        <v>68</v>
      </c>
      <c r="B80" s="12">
        <v>1000</v>
      </c>
      <c r="C80" s="12">
        <v>555</v>
      </c>
      <c r="D80" s="12">
        <v>1000</v>
      </c>
      <c r="E80" s="44">
        <f t="shared" si="2"/>
        <v>1</v>
      </c>
    </row>
    <row r="81" spans="1:5" x14ac:dyDescent="0.2">
      <c r="A81" s="11" t="s">
        <v>69</v>
      </c>
      <c r="B81" s="12">
        <v>75</v>
      </c>
      <c r="C81" s="12"/>
      <c r="D81" s="12">
        <v>75</v>
      </c>
      <c r="E81" s="44">
        <f t="shared" si="2"/>
        <v>1</v>
      </c>
    </row>
    <row r="82" spans="1:5" ht="15.75" x14ac:dyDescent="0.25">
      <c r="A82" s="19" t="s">
        <v>10</v>
      </c>
      <c r="B82" s="14">
        <f>SUM(B80:B81)</f>
        <v>1075</v>
      </c>
      <c r="C82" s="83">
        <f>SUM(C80:C81)</f>
        <v>555</v>
      </c>
      <c r="D82" s="83">
        <f>SUM(D80:D81)</f>
        <v>1075</v>
      </c>
      <c r="E82" s="44">
        <f t="shared" si="2"/>
        <v>1</v>
      </c>
    </row>
    <row r="83" spans="1:5" ht="15.75" x14ac:dyDescent="0.25">
      <c r="A83" s="10" t="s">
        <v>70</v>
      </c>
      <c r="B83" s="12"/>
      <c r="C83" s="12"/>
      <c r="D83" s="12"/>
      <c r="E83" s="44"/>
    </row>
    <row r="84" spans="1:5" x14ac:dyDescent="0.2">
      <c r="A84" s="11" t="s">
        <v>71</v>
      </c>
      <c r="B84" s="22">
        <v>350</v>
      </c>
      <c r="C84" s="12">
        <v>215</v>
      </c>
      <c r="D84" s="12">
        <v>350</v>
      </c>
      <c r="E84" s="44">
        <f t="shared" si="2"/>
        <v>1</v>
      </c>
    </row>
    <row r="85" spans="1:5" x14ac:dyDescent="0.2">
      <c r="A85" s="11" t="s">
        <v>72</v>
      </c>
      <c r="B85" s="22">
        <v>1000</v>
      </c>
      <c r="C85" s="12">
        <v>640</v>
      </c>
      <c r="D85" s="12">
        <v>1500</v>
      </c>
      <c r="E85" s="44">
        <f t="shared" si="2"/>
        <v>1.5</v>
      </c>
    </row>
    <row r="86" spans="1:5" x14ac:dyDescent="0.2">
      <c r="A86" s="11" t="s">
        <v>73</v>
      </c>
      <c r="B86" s="22">
        <v>119877</v>
      </c>
      <c r="C86" s="12">
        <v>95520</v>
      </c>
      <c r="D86" s="12">
        <v>126319</v>
      </c>
      <c r="E86" s="44">
        <f t="shared" si="2"/>
        <v>1.0537384152089224</v>
      </c>
    </row>
    <row r="87" spans="1:5" ht="15.75" x14ac:dyDescent="0.25">
      <c r="A87" s="19" t="s">
        <v>10</v>
      </c>
      <c r="B87" s="14">
        <f>SUM(B84:B86)</f>
        <v>121227</v>
      </c>
      <c r="C87" s="83">
        <f>SUM(C84:C86)</f>
        <v>96375</v>
      </c>
      <c r="D87" s="83">
        <f>SUM(D84:D86)</f>
        <v>128169</v>
      </c>
      <c r="E87" s="44">
        <f t="shared" si="2"/>
        <v>1.0572644707862109</v>
      </c>
    </row>
    <row r="88" spans="1:5" ht="15.75" x14ac:dyDescent="0.25">
      <c r="A88" s="24" t="s">
        <v>74</v>
      </c>
      <c r="B88" s="11"/>
      <c r="C88" s="12"/>
      <c r="D88" s="12"/>
      <c r="E88" s="44"/>
    </row>
    <row r="89" spans="1:5" x14ac:dyDescent="0.2">
      <c r="A89" s="11" t="s">
        <v>75</v>
      </c>
      <c r="B89" s="25">
        <v>1700</v>
      </c>
      <c r="C89" s="12">
        <v>1700</v>
      </c>
      <c r="D89" s="12">
        <v>1700</v>
      </c>
      <c r="E89" s="44">
        <f t="shared" si="2"/>
        <v>1</v>
      </c>
    </row>
    <row r="90" spans="1:5" x14ac:dyDescent="0.2">
      <c r="A90" s="11" t="s">
        <v>76</v>
      </c>
      <c r="B90" s="25">
        <v>2000</v>
      </c>
      <c r="C90" s="12">
        <v>2000</v>
      </c>
      <c r="D90" s="12">
        <v>2000</v>
      </c>
      <c r="E90" s="44">
        <f t="shared" si="2"/>
        <v>1</v>
      </c>
    </row>
    <row r="91" spans="1:5" x14ac:dyDescent="0.2">
      <c r="A91" s="11" t="s">
        <v>77</v>
      </c>
      <c r="B91" s="25">
        <v>6000</v>
      </c>
      <c r="C91" s="12">
        <v>0</v>
      </c>
      <c r="D91" s="12">
        <v>2000</v>
      </c>
      <c r="E91" s="44">
        <f t="shared" si="2"/>
        <v>0.33333333333333331</v>
      </c>
    </row>
    <row r="92" spans="1:5" x14ac:dyDescent="0.2">
      <c r="A92" s="11" t="s">
        <v>78</v>
      </c>
      <c r="B92" s="25">
        <v>1156</v>
      </c>
      <c r="C92" s="25">
        <v>1149</v>
      </c>
      <c r="D92" s="12">
        <v>1150</v>
      </c>
      <c r="E92" s="44">
        <f t="shared" si="2"/>
        <v>0.99480968858131491</v>
      </c>
    </row>
    <row r="93" spans="1:5" x14ac:dyDescent="0.2">
      <c r="A93" s="18" t="s">
        <v>79</v>
      </c>
      <c r="B93" s="25">
        <v>3000</v>
      </c>
      <c r="C93" s="12">
        <v>3000</v>
      </c>
      <c r="D93" s="12">
        <v>3000</v>
      </c>
      <c r="E93" s="44">
        <f t="shared" si="2"/>
        <v>1</v>
      </c>
    </row>
    <row r="94" spans="1:5" x14ac:dyDescent="0.2">
      <c r="A94" s="18" t="s">
        <v>80</v>
      </c>
      <c r="B94" s="12">
        <v>400</v>
      </c>
      <c r="C94" s="12">
        <v>279</v>
      </c>
      <c r="D94" s="12">
        <v>279</v>
      </c>
      <c r="E94" s="44">
        <f t="shared" si="2"/>
        <v>0.69750000000000001</v>
      </c>
    </row>
    <row r="95" spans="1:5" x14ac:dyDescent="0.2">
      <c r="A95" s="18" t="s">
        <v>81</v>
      </c>
      <c r="B95" s="12">
        <v>5000</v>
      </c>
      <c r="C95" s="12">
        <v>4000</v>
      </c>
      <c r="D95" s="12">
        <v>4000</v>
      </c>
      <c r="E95" s="44">
        <f t="shared" si="2"/>
        <v>0.8</v>
      </c>
    </row>
    <row r="96" spans="1:5" x14ac:dyDescent="0.2">
      <c r="A96" s="11" t="s">
        <v>82</v>
      </c>
      <c r="B96" s="25">
        <v>500</v>
      </c>
      <c r="C96" s="12">
        <v>443</v>
      </c>
      <c r="D96" s="12">
        <v>500</v>
      </c>
      <c r="E96" s="44">
        <f t="shared" si="2"/>
        <v>1</v>
      </c>
    </row>
    <row r="97" spans="1:5" x14ac:dyDescent="0.2">
      <c r="A97" s="18" t="s">
        <v>83</v>
      </c>
      <c r="B97" s="12">
        <v>1000</v>
      </c>
      <c r="C97" s="12">
        <v>0</v>
      </c>
      <c r="D97" s="12">
        <v>1000</v>
      </c>
      <c r="E97" s="44">
        <f t="shared" si="2"/>
        <v>1</v>
      </c>
    </row>
    <row r="98" spans="1:5" x14ac:dyDescent="0.2">
      <c r="A98" s="18" t="s">
        <v>84</v>
      </c>
      <c r="B98" s="12">
        <v>0</v>
      </c>
      <c r="C98" s="86">
        <v>5333</v>
      </c>
      <c r="D98" s="86">
        <v>8666</v>
      </c>
      <c r="E98" s="44"/>
    </row>
    <row r="99" spans="1:5" x14ac:dyDescent="0.2">
      <c r="A99" s="26" t="s">
        <v>85</v>
      </c>
      <c r="B99" s="12">
        <v>1000</v>
      </c>
      <c r="C99" s="12">
        <v>55</v>
      </c>
      <c r="D99" s="12">
        <v>200</v>
      </c>
      <c r="E99" s="44">
        <f t="shared" si="2"/>
        <v>0.2</v>
      </c>
    </row>
    <row r="100" spans="1:5" x14ac:dyDescent="0.2">
      <c r="A100" s="26" t="s">
        <v>86</v>
      </c>
      <c r="B100" s="12"/>
      <c r="C100" s="12">
        <v>5500</v>
      </c>
      <c r="D100" s="12">
        <v>5500</v>
      </c>
      <c r="E100" s="44"/>
    </row>
    <row r="101" spans="1:5" ht="15.75" x14ac:dyDescent="0.25">
      <c r="A101" s="19" t="s">
        <v>10</v>
      </c>
      <c r="B101" s="14">
        <f>SUM(B89:B99)</f>
        <v>21756</v>
      </c>
      <c r="C101" s="83">
        <f>SUM(C89:C100)</f>
        <v>23459</v>
      </c>
      <c r="D101" s="83">
        <f>SUM(D89:D100)</f>
        <v>29995</v>
      </c>
      <c r="E101" s="44">
        <f t="shared" si="2"/>
        <v>1.3787001287001286</v>
      </c>
    </row>
    <row r="102" spans="1:5" ht="15.75" x14ac:dyDescent="0.25">
      <c r="A102" s="10" t="s">
        <v>87</v>
      </c>
      <c r="B102" s="12"/>
      <c r="C102" s="12"/>
      <c r="D102" s="12"/>
      <c r="E102" s="44"/>
    </row>
    <row r="103" spans="1:5" x14ac:dyDescent="0.2">
      <c r="A103" s="26" t="s">
        <v>34</v>
      </c>
      <c r="B103" s="12">
        <v>4000</v>
      </c>
      <c r="C103" s="12"/>
      <c r="D103" s="12">
        <v>4000</v>
      </c>
      <c r="E103" s="44">
        <f t="shared" si="2"/>
        <v>1</v>
      </c>
    </row>
    <row r="104" spans="1:5" x14ac:dyDescent="0.2">
      <c r="A104" s="11" t="s">
        <v>88</v>
      </c>
      <c r="B104" s="12">
        <v>55000</v>
      </c>
      <c r="C104" s="12">
        <v>41250</v>
      </c>
      <c r="D104" s="12">
        <v>55000</v>
      </c>
      <c r="E104" s="44">
        <f t="shared" si="2"/>
        <v>1</v>
      </c>
    </row>
    <row r="105" spans="1:5" x14ac:dyDescent="0.2">
      <c r="A105" s="11" t="s">
        <v>89</v>
      </c>
      <c r="B105" s="12">
        <v>5300</v>
      </c>
      <c r="C105" s="12">
        <v>2470</v>
      </c>
      <c r="D105" s="12">
        <v>5300</v>
      </c>
      <c r="E105" s="44">
        <f t="shared" si="2"/>
        <v>1</v>
      </c>
    </row>
    <row r="106" spans="1:5" ht="15.75" x14ac:dyDescent="0.25">
      <c r="A106" s="13" t="s">
        <v>10</v>
      </c>
      <c r="B106" s="14">
        <f>SUM(B103:B105)</f>
        <v>64300</v>
      </c>
      <c r="C106" s="83">
        <f>SUM(C103:C105)</f>
        <v>43720</v>
      </c>
      <c r="D106" s="83">
        <f>SUM(D103:D105)</f>
        <v>64300</v>
      </c>
      <c r="E106" s="44">
        <f t="shared" si="2"/>
        <v>1</v>
      </c>
    </row>
    <row r="107" spans="1:5" ht="15.75" x14ac:dyDescent="0.25">
      <c r="A107" s="10" t="s">
        <v>90</v>
      </c>
      <c r="B107" s="12"/>
      <c r="C107" s="12"/>
      <c r="D107" s="12"/>
      <c r="E107" s="44"/>
    </row>
    <row r="108" spans="1:5" x14ac:dyDescent="0.2">
      <c r="A108" s="15" t="s">
        <v>91</v>
      </c>
      <c r="B108" s="22">
        <v>20000</v>
      </c>
      <c r="C108" s="22">
        <v>20000</v>
      </c>
      <c r="D108" s="22">
        <v>20000</v>
      </c>
      <c r="E108" s="44">
        <f t="shared" si="2"/>
        <v>1</v>
      </c>
    </row>
    <row r="109" spans="1:5" ht="15.75" x14ac:dyDescent="0.25">
      <c r="A109" s="27" t="s">
        <v>43</v>
      </c>
      <c r="B109" s="14">
        <f>SUM(B108:B108)</f>
        <v>20000</v>
      </c>
      <c r="C109" s="83">
        <f>SUM(C108:C108)</f>
        <v>20000</v>
      </c>
      <c r="D109" s="83">
        <f>SUM(D108:D108)</f>
        <v>20000</v>
      </c>
      <c r="E109" s="44">
        <f t="shared" si="2"/>
        <v>1</v>
      </c>
    </row>
    <row r="110" spans="1:5" x14ac:dyDescent="0.2">
      <c r="A110" s="26"/>
      <c r="B110" s="28"/>
      <c r="C110" s="11"/>
      <c r="D110" s="11"/>
      <c r="E110" s="44"/>
    </row>
    <row r="111" spans="1:5" ht="15.75" x14ac:dyDescent="0.25">
      <c r="A111" s="10" t="s">
        <v>92</v>
      </c>
      <c r="B111" s="14">
        <f>SUM(B109+B82+B87+B106+B101+B78+B53+B48+B44+B38+B24+B20+B12)</f>
        <v>367153</v>
      </c>
      <c r="C111" s="83">
        <f>SUM(C109+C82+C87+C106+C101+C78+C53+C48+C44+C38+C24+C20+C12)</f>
        <v>275332</v>
      </c>
      <c r="D111" s="83">
        <f>SUM(D109+D82+D87+D106+D101+D78+D53+D48+D44+D38+D24+D20+D12)</f>
        <v>433486</v>
      </c>
      <c r="E111" s="44">
        <f t="shared" si="2"/>
        <v>1.1806685496237264</v>
      </c>
    </row>
    <row r="112" spans="1:5" x14ac:dyDescent="0.2">
      <c r="A112" s="29"/>
      <c r="B112" s="12"/>
      <c r="C112" s="11"/>
      <c r="D112" s="11"/>
      <c r="E112" s="44"/>
    </row>
    <row r="113" spans="1:5" s="30" customFormat="1" ht="15.75" x14ac:dyDescent="0.25">
      <c r="A113" s="7" t="s">
        <v>93</v>
      </c>
      <c r="B113" s="8"/>
      <c r="C113" s="11"/>
      <c r="D113" s="31"/>
      <c r="E113" s="44"/>
    </row>
    <row r="114" spans="1:5" x14ac:dyDescent="0.2">
      <c r="A114" s="11" t="s">
        <v>94</v>
      </c>
      <c r="B114" s="12">
        <v>550</v>
      </c>
      <c r="C114" s="12">
        <v>2126</v>
      </c>
      <c r="D114" s="12">
        <v>3000</v>
      </c>
      <c r="E114" s="44">
        <f t="shared" si="2"/>
        <v>5.4545454545454541</v>
      </c>
    </row>
    <row r="115" spans="1:5" x14ac:dyDescent="0.2">
      <c r="A115" s="15" t="s">
        <v>95</v>
      </c>
      <c r="B115" s="12">
        <v>1800</v>
      </c>
      <c r="C115" s="12">
        <v>1610</v>
      </c>
      <c r="D115" s="12">
        <v>1610</v>
      </c>
      <c r="E115" s="44">
        <f t="shared" si="2"/>
        <v>0.89444444444444449</v>
      </c>
    </row>
    <row r="116" spans="1:5" x14ac:dyDescent="0.2">
      <c r="A116" s="15" t="s">
        <v>96</v>
      </c>
      <c r="B116" s="12">
        <v>11250</v>
      </c>
      <c r="C116" s="12">
        <v>15330</v>
      </c>
      <c r="D116" s="12">
        <v>17500</v>
      </c>
      <c r="E116" s="44">
        <f t="shared" si="2"/>
        <v>1.5555555555555556</v>
      </c>
    </row>
    <row r="117" spans="1:5" x14ac:dyDescent="0.2">
      <c r="A117" s="15" t="s">
        <v>97</v>
      </c>
      <c r="B117" s="12">
        <v>0</v>
      </c>
      <c r="C117" s="25">
        <v>120</v>
      </c>
      <c r="D117" s="12">
        <v>120</v>
      </c>
      <c r="E117" s="44"/>
    </row>
    <row r="118" spans="1:5" x14ac:dyDescent="0.2">
      <c r="A118" s="18" t="s">
        <v>98</v>
      </c>
      <c r="B118" s="12">
        <v>1750</v>
      </c>
      <c r="C118" s="12">
        <v>1412</v>
      </c>
      <c r="D118" s="12">
        <v>1600</v>
      </c>
      <c r="E118" s="44">
        <f t="shared" si="2"/>
        <v>0.91428571428571426</v>
      </c>
    </row>
    <row r="119" spans="1:5" x14ac:dyDescent="0.2">
      <c r="A119" s="18" t="s">
        <v>15</v>
      </c>
      <c r="B119" s="12">
        <v>2000</v>
      </c>
      <c r="C119" s="12">
        <v>4330</v>
      </c>
      <c r="D119" s="12">
        <v>5000</v>
      </c>
      <c r="E119" s="44">
        <f t="shared" si="2"/>
        <v>2.5</v>
      </c>
    </row>
    <row r="120" spans="1:5" x14ac:dyDescent="0.2">
      <c r="A120" s="18" t="s">
        <v>84</v>
      </c>
      <c r="B120" s="12"/>
      <c r="C120" s="12">
        <v>7500</v>
      </c>
      <c r="D120" s="12">
        <v>7500</v>
      </c>
      <c r="E120" s="44"/>
    </row>
    <row r="121" spans="1:5" x14ac:dyDescent="0.2">
      <c r="A121" s="18" t="s">
        <v>86</v>
      </c>
      <c r="B121" s="12"/>
      <c r="C121" s="12">
        <v>6431</v>
      </c>
      <c r="D121" s="12">
        <v>6431</v>
      </c>
      <c r="E121" s="44"/>
    </row>
    <row r="122" spans="1:5" x14ac:dyDescent="0.2">
      <c r="A122" s="18" t="s">
        <v>99</v>
      </c>
      <c r="B122" s="12"/>
      <c r="C122" s="12">
        <v>2014</v>
      </c>
      <c r="D122" s="12">
        <v>2014</v>
      </c>
      <c r="E122" s="44"/>
    </row>
    <row r="123" spans="1:5" x14ac:dyDescent="0.2">
      <c r="A123" s="18" t="s">
        <v>100</v>
      </c>
      <c r="B123" s="12"/>
      <c r="C123" s="12">
        <v>1610</v>
      </c>
      <c r="D123" s="12">
        <v>1610</v>
      </c>
      <c r="E123" s="44"/>
    </row>
    <row r="124" spans="1:5" x14ac:dyDescent="0.2">
      <c r="A124" s="18" t="s">
        <v>101</v>
      </c>
      <c r="B124" s="12"/>
      <c r="C124" s="12">
        <v>500</v>
      </c>
      <c r="D124" s="12">
        <v>500</v>
      </c>
      <c r="E124" s="44"/>
    </row>
    <row r="125" spans="1:5" ht="15.75" x14ac:dyDescent="0.25">
      <c r="A125" s="27" t="s">
        <v>150</v>
      </c>
      <c r="B125" s="87">
        <f>SUM(B114:B119)</f>
        <v>17350</v>
      </c>
      <c r="C125" s="87"/>
      <c r="D125" s="87"/>
      <c r="E125" s="44">
        <f t="shared" si="2"/>
        <v>0</v>
      </c>
    </row>
    <row r="126" spans="1:5" ht="15.75" x14ac:dyDescent="0.25">
      <c r="A126" s="18" t="s">
        <v>102</v>
      </c>
      <c r="B126" s="12">
        <v>5606</v>
      </c>
      <c r="C126" s="45"/>
      <c r="D126" s="14">
        <v>62802</v>
      </c>
      <c r="E126" s="44"/>
    </row>
    <row r="127" spans="1:5" x14ac:dyDescent="0.2">
      <c r="A127" s="18" t="s">
        <v>103</v>
      </c>
      <c r="B127" s="12">
        <f>SUM(B125:B126)</f>
        <v>22956</v>
      </c>
      <c r="C127" s="84"/>
      <c r="D127" s="12"/>
      <c r="E127" s="44">
        <f t="shared" si="2"/>
        <v>0</v>
      </c>
    </row>
    <row r="128" spans="1:5" ht="29.25" customHeight="1" x14ac:dyDescent="0.25">
      <c r="A128" s="20" t="s">
        <v>104</v>
      </c>
      <c r="B128" s="14">
        <f>SUM(B111-B127)</f>
        <v>344197</v>
      </c>
      <c r="C128" s="87">
        <v>344197</v>
      </c>
      <c r="D128" s="87">
        <v>344197</v>
      </c>
      <c r="E128" s="44">
        <f t="shared" si="2"/>
        <v>1</v>
      </c>
    </row>
    <row r="129" spans="1:5" ht="31.5" customHeight="1" x14ac:dyDescent="0.25">
      <c r="A129" s="31" t="s">
        <v>105</v>
      </c>
      <c r="B129" s="14">
        <f>SUM(B127:B128)</f>
        <v>367153</v>
      </c>
      <c r="C129" s="85">
        <f>SUM(C114:C128)</f>
        <v>387180</v>
      </c>
      <c r="D129" s="85">
        <f>SUM(D114:D128)</f>
        <v>453884</v>
      </c>
      <c r="E129" s="44">
        <f t="shared" si="2"/>
        <v>1.2362257696382708</v>
      </c>
    </row>
    <row r="130" spans="1:5" x14ac:dyDescent="0.2">
      <c r="A130" s="4"/>
      <c r="B130" s="4"/>
      <c r="C130" s="46"/>
      <c r="D130" s="4"/>
      <c r="E130" s="4"/>
    </row>
    <row r="131" spans="1:5" x14ac:dyDescent="0.25">
      <c r="A131" s="33"/>
      <c r="B131" s="34"/>
      <c r="C131" s="32"/>
      <c r="E131" s="35"/>
    </row>
    <row r="132" spans="1:5" s="38" customFormat="1" x14ac:dyDescent="0.25">
      <c r="A132" s="90" t="s">
        <v>146</v>
      </c>
      <c r="B132" s="36"/>
      <c r="C132" s="33"/>
      <c r="D132" s="37"/>
    </row>
    <row r="133" spans="1:5" x14ac:dyDescent="0.25">
      <c r="A133" s="91" t="s">
        <v>147</v>
      </c>
      <c r="B133" s="39"/>
      <c r="C133" s="32"/>
    </row>
    <row r="134" spans="1:5" x14ac:dyDescent="0.25">
      <c r="A134" s="90" t="s">
        <v>148</v>
      </c>
      <c r="B134" s="40"/>
    </row>
    <row r="135" spans="1:5" x14ac:dyDescent="0.25">
      <c r="A135" s="32"/>
      <c r="B135" s="41"/>
    </row>
    <row r="136" spans="1:5" x14ac:dyDescent="0.25">
      <c r="B136" s="42"/>
    </row>
    <row r="137" spans="1:5" x14ac:dyDescent="0.25">
      <c r="B137" s="42"/>
    </row>
    <row r="138" spans="1:5" x14ac:dyDescent="0.25">
      <c r="B138" s="43"/>
    </row>
  </sheetData>
  <pageMargins left="0.70866141732283472" right="0.70866141732283472" top="0.74803149606299213" bottom="0.74803149606299213" header="0.31496062992125984" footer="0.31496062992125984"/>
  <pageSetup paperSize="9" fitToHeight="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3C56C-A2E8-4091-85A4-6CE66EBE140B}">
  <dimension ref="A1:N40"/>
  <sheetViews>
    <sheetView workbookViewId="0">
      <selection activeCell="D18" sqref="D18"/>
    </sheetView>
  </sheetViews>
  <sheetFormatPr defaultRowHeight="15" x14ac:dyDescent="0.25"/>
  <cols>
    <col min="1" max="1" width="30.85546875" bestFit="1" customWidth="1"/>
    <col min="2" max="3" width="11.28515625" customWidth="1"/>
    <col min="4" max="4" width="11.7109375" customWidth="1"/>
    <col min="5" max="5" width="9.42578125" customWidth="1"/>
    <col min="6" max="6" width="12.7109375" customWidth="1"/>
    <col min="7" max="7" width="0.42578125" customWidth="1"/>
    <col min="8" max="10" width="9.140625" hidden="1" customWidth="1"/>
    <col min="14" max="14" width="9.5703125" bestFit="1" customWidth="1"/>
  </cols>
  <sheetData>
    <row r="1" spans="1:14" ht="26.25" x14ac:dyDescent="0.4">
      <c r="A1" s="98" t="s">
        <v>142</v>
      </c>
      <c r="B1" s="98"/>
      <c r="C1" s="98"/>
      <c r="D1" s="98"/>
      <c r="E1" s="98"/>
      <c r="F1" s="98"/>
      <c r="G1" s="98"/>
      <c r="H1" s="98"/>
      <c r="I1" s="98"/>
    </row>
    <row r="2" spans="1:14" s="49" customFormat="1" ht="23.25" x14ac:dyDescent="0.35">
      <c r="A2" s="99" t="s">
        <v>141</v>
      </c>
      <c r="B2" s="99"/>
      <c r="C2" s="99"/>
      <c r="D2" s="99"/>
      <c r="E2" s="99"/>
      <c r="F2" s="99"/>
      <c r="G2" s="99"/>
      <c r="H2" s="49" t="s">
        <v>107</v>
      </c>
    </row>
    <row r="3" spans="1:14" s="51" customFormat="1" ht="18.75" x14ac:dyDescent="0.3">
      <c r="A3" s="50" t="s">
        <v>108</v>
      </c>
      <c r="D3" s="52"/>
    </row>
    <row r="4" spans="1:14" s="53" customFormat="1" ht="31.5" x14ac:dyDescent="0.25">
      <c r="A4" s="53" t="s">
        <v>109</v>
      </c>
      <c r="B4" s="54" t="s">
        <v>110</v>
      </c>
      <c r="C4" s="54" t="s">
        <v>2</v>
      </c>
      <c r="D4" s="54" t="s">
        <v>111</v>
      </c>
      <c r="E4" s="55"/>
      <c r="F4" s="54"/>
    </row>
    <row r="5" spans="1:14" s="47" customFormat="1" ht="15.75" x14ac:dyDescent="0.25">
      <c r="A5" s="56" t="s">
        <v>112</v>
      </c>
      <c r="B5" s="57">
        <v>45628</v>
      </c>
      <c r="C5" s="57">
        <v>34912</v>
      </c>
      <c r="D5" s="57">
        <v>46549</v>
      </c>
      <c r="E5" s="82">
        <f>SUM(D5/B5)</f>
        <v>1.0201849741386868</v>
      </c>
      <c r="F5" s="58"/>
    </row>
    <row r="6" spans="1:14" s="47" customFormat="1" ht="15.75" x14ac:dyDescent="0.25">
      <c r="A6" s="56" t="s">
        <v>113</v>
      </c>
      <c r="B6" s="57">
        <v>8308</v>
      </c>
      <c r="C6" s="57">
        <v>6794</v>
      </c>
      <c r="D6" s="59">
        <v>9200</v>
      </c>
      <c r="E6" s="82">
        <f t="shared" ref="E6:E19" si="0">SUM(D6/B6)</f>
        <v>1.1073663938372653</v>
      </c>
      <c r="F6" s="58"/>
    </row>
    <row r="7" spans="1:14" s="47" customFormat="1" ht="15.75" x14ac:dyDescent="0.25">
      <c r="A7" s="56" t="s">
        <v>114</v>
      </c>
      <c r="B7" s="57">
        <v>27571</v>
      </c>
      <c r="C7" s="57">
        <v>21724</v>
      </c>
      <c r="D7" s="60">
        <v>28900</v>
      </c>
      <c r="E7" s="82">
        <f t="shared" si="0"/>
        <v>1.0482028218055204</v>
      </c>
      <c r="F7" s="58"/>
    </row>
    <row r="8" spans="1:14" s="47" customFormat="1" ht="15.75" x14ac:dyDescent="0.25">
      <c r="A8" s="56" t="s">
        <v>115</v>
      </c>
      <c r="B8" s="57">
        <v>1500</v>
      </c>
      <c r="C8" s="57">
        <v>1059</v>
      </c>
      <c r="D8" s="60">
        <v>1500</v>
      </c>
      <c r="E8" s="82">
        <f t="shared" si="0"/>
        <v>1</v>
      </c>
      <c r="F8" s="58"/>
    </row>
    <row r="9" spans="1:14" s="47" customFormat="1" ht="15.75" x14ac:dyDescent="0.25">
      <c r="A9" s="56" t="s">
        <v>116</v>
      </c>
      <c r="B9" s="57">
        <v>2800</v>
      </c>
      <c r="C9" s="57">
        <v>2967</v>
      </c>
      <c r="D9" s="57">
        <v>3500</v>
      </c>
      <c r="E9" s="82">
        <f t="shared" si="0"/>
        <v>1.25</v>
      </c>
      <c r="F9" s="58"/>
      <c r="N9" s="57"/>
    </row>
    <row r="10" spans="1:14" s="47" customFormat="1" ht="15.75" x14ac:dyDescent="0.25">
      <c r="A10" s="56" t="s">
        <v>117</v>
      </c>
      <c r="B10" s="57"/>
      <c r="C10" s="57"/>
      <c r="D10" s="57"/>
      <c r="E10" s="82"/>
      <c r="F10" s="58"/>
    </row>
    <row r="11" spans="1:14" s="64" customFormat="1" ht="15.75" x14ac:dyDescent="0.25">
      <c r="A11" s="61" t="s">
        <v>118</v>
      </c>
      <c r="B11" s="62">
        <v>7020</v>
      </c>
      <c r="C11" s="62">
        <v>6467</v>
      </c>
      <c r="D11" s="62">
        <v>8000</v>
      </c>
      <c r="E11" s="82">
        <f t="shared" si="0"/>
        <v>1.1396011396011396</v>
      </c>
      <c r="F11" s="58"/>
      <c r="G11" s="63"/>
      <c r="K11" s="47"/>
    </row>
    <row r="12" spans="1:14" s="47" customFormat="1" ht="15.75" x14ac:dyDescent="0.25">
      <c r="A12" s="56" t="s">
        <v>119</v>
      </c>
      <c r="B12" s="57"/>
      <c r="C12" s="57"/>
      <c r="D12" s="57"/>
      <c r="E12" s="82"/>
      <c r="F12" s="58"/>
    </row>
    <row r="13" spans="1:14" s="47" customFormat="1" ht="15.75" x14ac:dyDescent="0.25">
      <c r="A13" s="56" t="s">
        <v>120</v>
      </c>
      <c r="B13" s="57">
        <v>1000</v>
      </c>
      <c r="C13" s="57">
        <v>675</v>
      </c>
      <c r="D13" s="57">
        <v>1000</v>
      </c>
      <c r="E13" s="82">
        <f t="shared" si="0"/>
        <v>1</v>
      </c>
      <c r="F13" s="100"/>
      <c r="G13" s="100"/>
      <c r="H13" s="100"/>
      <c r="I13" s="100"/>
      <c r="J13" s="100"/>
    </row>
    <row r="14" spans="1:14" s="47" customFormat="1" ht="15.75" x14ac:dyDescent="0.25">
      <c r="A14" s="56" t="s">
        <v>121</v>
      </c>
      <c r="B14" s="57">
        <v>8500</v>
      </c>
      <c r="C14" s="57">
        <v>6645</v>
      </c>
      <c r="D14" s="65">
        <v>8750</v>
      </c>
      <c r="E14" s="82">
        <f t="shared" si="0"/>
        <v>1.0294117647058822</v>
      </c>
      <c r="F14" s="58"/>
    </row>
    <row r="15" spans="1:14" s="47" customFormat="1" ht="15.75" x14ac:dyDescent="0.25">
      <c r="A15" s="56" t="s">
        <v>122</v>
      </c>
      <c r="B15" s="57">
        <v>16750</v>
      </c>
      <c r="C15" s="57">
        <v>13654</v>
      </c>
      <c r="D15" s="65">
        <v>18205</v>
      </c>
      <c r="E15" s="82">
        <f t="shared" si="0"/>
        <v>1.086865671641791</v>
      </c>
      <c r="F15" s="58"/>
      <c r="N15" s="57"/>
    </row>
    <row r="16" spans="1:14" s="47" customFormat="1" ht="15.75" x14ac:dyDescent="0.25">
      <c r="A16" s="47" t="s">
        <v>123</v>
      </c>
      <c r="B16" s="57">
        <v>800</v>
      </c>
      <c r="C16" s="57">
        <v>625</v>
      </c>
      <c r="D16" s="57">
        <v>625</v>
      </c>
      <c r="E16" s="82">
        <f t="shared" si="0"/>
        <v>0.78125</v>
      </c>
      <c r="F16" s="58"/>
    </row>
    <row r="17" spans="1:6" s="47" customFormat="1" ht="15.75" x14ac:dyDescent="0.25">
      <c r="A17" s="47" t="s">
        <v>72</v>
      </c>
      <c r="B17" s="57">
        <v>1000</v>
      </c>
      <c r="C17" s="57">
        <v>640</v>
      </c>
      <c r="D17" s="57">
        <v>1100</v>
      </c>
      <c r="E17" s="82">
        <f t="shared" si="0"/>
        <v>1.1000000000000001</v>
      </c>
      <c r="F17" s="58"/>
    </row>
    <row r="18" spans="1:6" s="47" customFormat="1" ht="15.75" x14ac:dyDescent="0.25">
      <c r="A18" s="47" t="s">
        <v>124</v>
      </c>
      <c r="B18" s="57">
        <v>350</v>
      </c>
      <c r="C18" s="57">
        <v>215</v>
      </c>
      <c r="D18" s="60">
        <v>350</v>
      </c>
      <c r="E18" s="82">
        <f t="shared" si="0"/>
        <v>1</v>
      </c>
      <c r="F18" s="58"/>
    </row>
    <row r="19" spans="1:6" s="70" customFormat="1" ht="15.75" x14ac:dyDescent="0.25">
      <c r="A19" s="66" t="s">
        <v>10</v>
      </c>
      <c r="B19" s="67">
        <f>SUM(B5:B18)</f>
        <v>121227</v>
      </c>
      <c r="C19" s="67">
        <f>SUM(C5:C18)</f>
        <v>96377</v>
      </c>
      <c r="D19" s="68">
        <f>SUM(D5:D18)</f>
        <v>127679</v>
      </c>
      <c r="E19" s="82">
        <f t="shared" si="0"/>
        <v>1.0532224669421828</v>
      </c>
      <c r="F19" s="69"/>
    </row>
    <row r="20" spans="1:6" ht="19.5" customHeight="1" x14ac:dyDescent="0.25">
      <c r="D20" s="71"/>
    </row>
    <row r="25" spans="1:6" x14ac:dyDescent="0.25">
      <c r="A25" s="37"/>
    </row>
    <row r="31" spans="1:6" ht="15.75" thickBot="1" x14ac:dyDescent="0.3"/>
    <row r="32" spans="1:6" ht="32.25" thickBot="1" x14ac:dyDescent="0.3">
      <c r="A32" s="72" t="s">
        <v>125</v>
      </c>
      <c r="B32" s="73" t="s">
        <v>126</v>
      </c>
      <c r="C32" s="73"/>
      <c r="D32" s="74" t="s">
        <v>127</v>
      </c>
      <c r="E32" s="75" t="s">
        <v>128</v>
      </c>
      <c r="F32" s="75" t="s">
        <v>129</v>
      </c>
    </row>
    <row r="33" spans="1:11" ht="15.75" thickBot="1" x14ac:dyDescent="0.3">
      <c r="A33" s="76" t="s">
        <v>130</v>
      </c>
      <c r="B33" s="77">
        <v>6</v>
      </c>
      <c r="C33" s="77"/>
      <c r="D33" s="78">
        <v>8907</v>
      </c>
      <c r="E33" t="s">
        <v>131</v>
      </c>
      <c r="F33" t="s">
        <v>132</v>
      </c>
      <c r="G33">
        <v>21973</v>
      </c>
      <c r="K33">
        <v>9266</v>
      </c>
    </row>
    <row r="34" spans="1:11" ht="14.45" customHeight="1" x14ac:dyDescent="0.25">
      <c r="A34" s="92" t="s">
        <v>133</v>
      </c>
      <c r="B34" s="79">
        <v>21</v>
      </c>
      <c r="C34" s="79"/>
      <c r="D34" s="95">
        <v>28900</v>
      </c>
    </row>
    <row r="35" spans="1:11" ht="15.75" thickBot="1" x14ac:dyDescent="0.3">
      <c r="A35" s="94"/>
      <c r="B35" s="76"/>
      <c r="C35" s="76"/>
      <c r="D35" s="97"/>
      <c r="E35" t="s">
        <v>134</v>
      </c>
      <c r="F35">
        <v>15.91</v>
      </c>
      <c r="K35">
        <v>30610</v>
      </c>
    </row>
    <row r="36" spans="1:11" ht="15.75" thickBot="1" x14ac:dyDescent="0.3">
      <c r="A36" s="79" t="s">
        <v>135</v>
      </c>
      <c r="B36" s="79">
        <v>3</v>
      </c>
      <c r="C36" s="79"/>
      <c r="D36" s="80">
        <v>2250</v>
      </c>
      <c r="E36" t="s">
        <v>136</v>
      </c>
      <c r="F36">
        <v>11.25</v>
      </c>
      <c r="G36">
        <v>20818</v>
      </c>
      <c r="K36">
        <v>2340</v>
      </c>
    </row>
    <row r="37" spans="1:11" ht="14.45" customHeight="1" x14ac:dyDescent="0.25">
      <c r="A37" s="92" t="s">
        <v>137</v>
      </c>
      <c r="B37" s="79"/>
      <c r="C37" s="79"/>
      <c r="D37" s="95">
        <v>46549</v>
      </c>
    </row>
    <row r="38" spans="1:11" ht="14.45" customHeight="1" x14ac:dyDescent="0.25">
      <c r="A38" s="93"/>
      <c r="B38" s="81">
        <v>40</v>
      </c>
      <c r="C38" s="81"/>
      <c r="D38" s="96"/>
      <c r="E38" t="s">
        <v>138</v>
      </c>
      <c r="F38">
        <v>25.71</v>
      </c>
      <c r="K38">
        <v>49466</v>
      </c>
    </row>
    <row r="39" spans="1:11" ht="15.75" thickBot="1" x14ac:dyDescent="0.3">
      <c r="A39" s="94"/>
      <c r="B39" s="76"/>
      <c r="C39" s="76"/>
      <c r="D39" s="97"/>
    </row>
    <row r="40" spans="1:11" ht="15.75" thickBot="1" x14ac:dyDescent="0.3">
      <c r="A40" s="76" t="s">
        <v>139</v>
      </c>
      <c r="B40" s="77">
        <v>18</v>
      </c>
      <c r="C40" s="77"/>
      <c r="D40" s="78">
        <v>7389</v>
      </c>
      <c r="E40" t="s">
        <v>140</v>
      </c>
      <c r="F40">
        <v>15.05</v>
      </c>
      <c r="G40">
        <v>27341</v>
      </c>
      <c r="K40">
        <v>7830</v>
      </c>
    </row>
  </sheetData>
  <mergeCells count="7">
    <mergeCell ref="A37:A39"/>
    <mergeCell ref="D37:D39"/>
    <mergeCell ref="A1:I1"/>
    <mergeCell ref="A2:G2"/>
    <mergeCell ref="F13:J13"/>
    <mergeCell ref="A34:A35"/>
    <mergeCell ref="D34:D3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92CA74C145594DBAEBCD9D0C97454E" ma:contentTypeVersion="16" ma:contentTypeDescription="Create a new document." ma:contentTypeScope="" ma:versionID="e9624960aa158aeb930a54a87c30fb14">
  <xsd:schema xmlns:xsd="http://www.w3.org/2001/XMLSchema" xmlns:xs="http://www.w3.org/2001/XMLSchema" xmlns:p="http://schemas.microsoft.com/office/2006/metadata/properties" xmlns:ns2="53769be4-fd8b-4504-ba50-e6903bf36e90" xmlns:ns3="b5ea777c-d677-475f-ab4a-f99f33b1aa30" targetNamespace="http://schemas.microsoft.com/office/2006/metadata/properties" ma:root="true" ma:fieldsID="337fc2f1e926ffcd4ac7a65d2f96212a" ns2:_="" ns3:_="">
    <xsd:import namespace="53769be4-fd8b-4504-ba50-e6903bf36e90"/>
    <xsd:import namespace="b5ea777c-d677-475f-ab4a-f99f33b1aa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769be4-fd8b-4504-ba50-e6903bf36e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1bd88cc-2a99-410d-936a-f898322d41e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ea777c-d677-475f-ab4a-f99f33b1aa3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6061d93-dbc8-43d4-a4f5-6b081cf8dace}" ma:internalName="TaxCatchAll" ma:showField="CatchAllData" ma:web="b5ea777c-d677-475f-ab4a-f99f33b1aa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3769be4-fd8b-4504-ba50-e6903bf36e90">
      <Terms xmlns="http://schemas.microsoft.com/office/infopath/2007/PartnerControls"/>
    </lcf76f155ced4ddcb4097134ff3c332f>
    <TaxCatchAll xmlns="b5ea777c-d677-475f-ab4a-f99f33b1aa30" xsi:nil="true"/>
  </documentManagement>
</p:properties>
</file>

<file path=customXml/itemProps1.xml><?xml version="1.0" encoding="utf-8"?>
<ds:datastoreItem xmlns:ds="http://schemas.openxmlformats.org/officeDocument/2006/customXml" ds:itemID="{F883ECE1-2F3A-407F-ACD1-BA82BD0A68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769be4-fd8b-4504-ba50-e6903bf36e90"/>
    <ds:schemaRef ds:uri="b5ea777c-d677-475f-ab4a-f99f33b1aa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88E703-3176-416D-9638-072EDB7098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61DCEB-7FB5-4E16-96D2-B0B81B172708}">
  <ds:schemaRefs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b5ea777c-d677-475f-ab4a-f99f33b1aa30"/>
    <ds:schemaRef ds:uri="53769be4-fd8b-4504-ba50-e6903bf36e90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 O'Hagen</dc:creator>
  <cp:lastModifiedBy>Town Clerk</cp:lastModifiedBy>
  <cp:lastPrinted>2023-01-04T11:51:34Z</cp:lastPrinted>
  <dcterms:created xsi:type="dcterms:W3CDTF">2022-12-22T09:40:10Z</dcterms:created>
  <dcterms:modified xsi:type="dcterms:W3CDTF">2023-01-04T11:57:34Z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0x0101004F92CA74C145594DBAEBCD9D0C97454E</vt:lpwstr>
  </property>
  <property fmtid="{D5CDD505-2E9C-101B-9397-08002B2CF9AE}" pid="3" name="MediaServiceImageTags">
    <vt:lpwstr/>
  </property>
</Properties>
</file>